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iroma3.sharepoint.com/sites/DGAAGG/DocArea/AreaAAGG/UFF AA II/ELEZIONI e ORGANI/RAPPR. STUD. 2025_2027/RISULTATI e NOMINA/"/>
    </mc:Choice>
  </mc:AlternateContent>
  <xr:revisionPtr revIDLastSave="181" documentId="8_{DB6FE71B-3534-49B8-B671-D128F56AC17C}" xr6:coauthVersionLast="47" xr6:coauthVersionMax="47" xr10:uidLastSave="{29127E7F-2F70-4940-8AEA-A4D8C8AD0492}"/>
  <bookViews>
    <workbookView xWindow="-110" yWindow="-110" windowWidth="25820" windowHeight="13900" activeTab="5" xr2:uid="{0E260920-A979-4D26-9C16-2A7FCF7B7591}"/>
  </bookViews>
  <sheets>
    <sheet name="ELETTI post CEC" sheetId="19" r:id="rId1"/>
    <sheet name="SA" sheetId="1" r:id="rId2"/>
    <sheet name="CdA" sheetId="2" r:id="rId3"/>
    <sheet name="NdV" sheetId="3" r:id="rId4"/>
    <sheet name="CdS" sheetId="4" r:id="rId5"/>
    <sheet name="CdS Dottorandi" sheetId="18" r:id="rId6"/>
    <sheet name="Architettura" sheetId="5" r:id="rId7"/>
    <sheet name="Economia" sheetId="6" r:id="rId8"/>
    <sheet name="Economia Aziendale" sheetId="7" r:id="rId9"/>
    <sheet name="FilCoSpe" sheetId="13" r:id="rId10"/>
    <sheet name="Giurisprudenza" sheetId="8" r:id="rId11"/>
    <sheet name="Ingegneria CITA" sheetId="9" r:id="rId12"/>
    <sheet name="Ingegneria IIEM" sheetId="21" r:id="rId13"/>
    <sheet name="Dip.to Lingue" sheetId="12" r:id="rId14"/>
    <sheet name="Matematica e Fisica" sheetId="10" r:id="rId15"/>
    <sheet name="Scienze" sheetId="11" r:id="rId16"/>
    <sheet name="Sc.Formazione" sheetId="15" r:id="rId17"/>
    <sheet name="Sc.Politiche" sheetId="16" r:id="rId18"/>
    <sheet name="Studi Umanistici" sheetId="14" r:id="rId19"/>
  </sheets>
  <definedNames>
    <definedName name="_xlnm._FilterDatabase" localSheetId="0" hidden="1">'ELETTI post CEC'!#REF!</definedName>
    <definedName name="_xlnm.Extract" localSheetId="0">'ELETTI post CEC'!#REF!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" l="1"/>
  <c r="B8" i="14"/>
  <c r="B7" i="14"/>
  <c r="B6" i="14"/>
  <c r="B5" i="14"/>
  <c r="B4" i="14"/>
  <c r="C10" i="14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B9" i="16"/>
  <c r="B8" i="16"/>
  <c r="B7" i="16"/>
  <c r="B6" i="16"/>
  <c r="B5" i="16"/>
  <c r="B4" i="16"/>
  <c r="C10" i="16"/>
  <c r="C9" i="16"/>
  <c r="C8" i="16"/>
  <c r="C7" i="16"/>
  <c r="C6" i="16"/>
  <c r="C5" i="16"/>
  <c r="C4" i="16"/>
  <c r="B8" i="15"/>
  <c r="B7" i="15"/>
  <c r="B6" i="15"/>
  <c r="B5" i="15"/>
  <c r="B4" i="15"/>
  <c r="C9" i="15"/>
  <c r="C8" i="15"/>
  <c r="C7" i="15"/>
  <c r="C6" i="15"/>
  <c r="C5" i="15"/>
  <c r="C4" i="15"/>
  <c r="B8" i="11"/>
  <c r="B7" i="11"/>
  <c r="B6" i="11"/>
  <c r="B5" i="11"/>
  <c r="B4" i="11"/>
  <c r="C9" i="11"/>
  <c r="B6" i="10"/>
  <c r="B5" i="10"/>
  <c r="B4" i="10"/>
  <c r="C7" i="10"/>
  <c r="B9" i="12"/>
  <c r="B8" i="12"/>
  <c r="B7" i="12"/>
  <c r="B6" i="12"/>
  <c r="B5" i="12"/>
  <c r="B4" i="12"/>
  <c r="C10" i="12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B7" i="21"/>
  <c r="B6" i="21"/>
  <c r="B5" i="21"/>
  <c r="C7" i="21"/>
  <c r="C6" i="21"/>
  <c r="C5" i="21"/>
  <c r="C4" i="21"/>
  <c r="B7" i="9"/>
  <c r="B6" i="9"/>
  <c r="B5" i="9"/>
  <c r="B4" i="9"/>
  <c r="C8" i="9"/>
  <c r="B10" i="8"/>
  <c r="B9" i="8"/>
  <c r="B8" i="8"/>
  <c r="B7" i="8"/>
  <c r="B6" i="8"/>
  <c r="B5" i="8"/>
  <c r="B4" i="8"/>
  <c r="C11" i="8"/>
  <c r="C10" i="8"/>
  <c r="C9" i="8"/>
  <c r="C8" i="8"/>
  <c r="C7" i="8"/>
  <c r="C6" i="8"/>
  <c r="C5" i="8"/>
  <c r="C4" i="8"/>
  <c r="B11" i="13"/>
  <c r="B10" i="13"/>
  <c r="B9" i="13"/>
  <c r="B8" i="13"/>
  <c r="B7" i="13"/>
  <c r="B6" i="13"/>
  <c r="B5" i="13"/>
  <c r="B4" i="13"/>
  <c r="C12" i="13"/>
  <c r="C11" i="13"/>
  <c r="C10" i="13"/>
  <c r="C9" i="13"/>
  <c r="C8" i="13"/>
  <c r="C7" i="13"/>
  <c r="C6" i="13"/>
  <c r="C5" i="13"/>
  <c r="C4" i="13"/>
  <c r="B8" i="7"/>
  <c r="B7" i="7"/>
  <c r="B5" i="7"/>
  <c r="B4" i="7"/>
  <c r="C8" i="7"/>
  <c r="C7" i="7"/>
  <c r="C6" i="7"/>
  <c r="B6" i="7" s="1"/>
  <c r="C5" i="7"/>
  <c r="C4" i="7"/>
  <c r="C9" i="7" s="1"/>
  <c r="B4" i="6"/>
  <c r="B5" i="6"/>
  <c r="B6" i="6"/>
  <c r="B7" i="6"/>
  <c r="C8" i="6"/>
  <c r="B6" i="5"/>
  <c r="B5" i="5"/>
  <c r="B4" i="5"/>
  <c r="C7" i="5"/>
  <c r="C6" i="5"/>
  <c r="C5" i="5"/>
  <c r="C4" i="5"/>
  <c r="B4" i="4"/>
  <c r="C11" i="4"/>
  <c r="B11" i="4" s="1"/>
  <c r="C10" i="4"/>
  <c r="B10" i="4" s="1"/>
  <c r="C9" i="4"/>
  <c r="B9" i="4" s="1"/>
  <c r="C8" i="4"/>
  <c r="B8" i="4" s="1"/>
  <c r="C7" i="4"/>
  <c r="B7" i="4" s="1"/>
  <c r="C6" i="4"/>
  <c r="B6" i="4" s="1"/>
  <c r="C5" i="4"/>
  <c r="B5" i="4" s="1"/>
  <c r="C4" i="4"/>
  <c r="D12" i="1"/>
  <c r="B7" i="3"/>
  <c r="B6" i="3"/>
  <c r="B5" i="3"/>
  <c r="B4" i="3"/>
  <c r="C7" i="3"/>
  <c r="C6" i="3"/>
  <c r="C5" i="3"/>
  <c r="C4" i="3"/>
  <c r="C8" i="3" s="1"/>
  <c r="B8" i="2"/>
  <c r="B7" i="2"/>
  <c r="B6" i="2"/>
  <c r="C8" i="2"/>
  <c r="C7" i="2"/>
  <c r="C6" i="2"/>
  <c r="C5" i="2"/>
  <c r="B5" i="2" s="1"/>
  <c r="C4" i="2"/>
  <c r="B4" i="2" s="1"/>
  <c r="C11" i="1"/>
  <c r="C10" i="1"/>
  <c r="C9" i="1"/>
  <c r="C8" i="1"/>
  <c r="C7" i="1"/>
  <c r="C6" i="1"/>
  <c r="C5" i="1"/>
  <c r="C4" i="1"/>
  <c r="C9" i="2" l="1"/>
  <c r="C12" i="4"/>
  <c r="C8" i="21"/>
  <c r="B4" i="21"/>
  <c r="D11" i="1"/>
  <c r="D10" i="1"/>
  <c r="D9" i="1"/>
  <c r="D8" i="1"/>
  <c r="D7" i="1"/>
  <c r="D6" i="1"/>
  <c r="D5" i="1"/>
  <c r="D4" i="1"/>
  <c r="C3" i="18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13" i="15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15" i="13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13" i="7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5" i="4"/>
  <c r="C13" i="3"/>
  <c r="C14" i="3"/>
  <c r="C15" i="3"/>
  <c r="C16" i="3"/>
  <c r="C17" i="3"/>
  <c r="C18" i="3"/>
  <c r="C19" i="3"/>
  <c r="C20" i="3"/>
  <c r="C12" i="3"/>
  <c r="C14" i="2"/>
  <c r="C15" i="2"/>
  <c r="C16" i="2"/>
  <c r="C17" i="2"/>
  <c r="C18" i="2"/>
  <c r="C19" i="2"/>
  <c r="C20" i="2"/>
  <c r="C21" i="2"/>
  <c r="C22" i="2"/>
  <c r="C23" i="2"/>
  <c r="C24" i="2"/>
  <c r="C13" i="2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<sst xmlns="http://schemas.openxmlformats.org/spreadsheetml/2006/main" count="2266" uniqueCount="671">
  <si>
    <t>SENATO ACCADEMICO</t>
  </si>
  <si>
    <t>LISTA</t>
  </si>
  <si>
    <t>CONSIGLIO DI AMMINISTRAZIONE</t>
  </si>
  <si>
    <t>NUCLEO DI VALUTAZIONE</t>
  </si>
  <si>
    <t>CONSIGLIO DEGLI STUDENTI</t>
  </si>
  <si>
    <t>AREA SCIENTIFICO DISCIPLINARE DI ARCHITETTURA</t>
  </si>
  <si>
    <t>AREA SCIENTIFICO DISCIPLINARE DELLE SCIENZE ECONOMICHE</t>
  </si>
  <si>
    <t>AREA SCIENTIFICO DISCIPLINARE DELLE SCIENZE GIURIDICHE</t>
  </si>
  <si>
    <t>AREA SCIENTIFICO DISCIPLINARE DI INGEGNERIA</t>
  </si>
  <si>
    <t>AREA SCIENTIFICO DISCIPLINARE DELLE SCIENZE MATEMATICHE, FISICHE E NATURALI</t>
  </si>
  <si>
    <t>AREA SCIENTIFICO DISCIPLINARE DI LETTERE E FILOSOFIA</t>
  </si>
  <si>
    <t>AREA SCIENTIFICO DISCIPLINARE DELLE SCIENZE DELLA FORMAZIONE</t>
  </si>
  <si>
    <t>AREA SCIENTIFICO DISCIPLINARE DELLE SCIENZE POLITICHE</t>
  </si>
  <si>
    <t>CONSIGLIO DI ARCHITETTURA</t>
  </si>
  <si>
    <t>CONSIGLIO DI ECONOMIA</t>
  </si>
  <si>
    <t>CONSIGLIO DI ECONOMIA AZIENDALE</t>
  </si>
  <si>
    <t>CONSIGLIO DI GIURISPRUDENZA</t>
  </si>
  <si>
    <t>CONSIGLIO DI MATEMATICA E FISICA</t>
  </si>
  <si>
    <t>CONSIGLIO DI SCIENZE</t>
  </si>
  <si>
    <t>CONSIGLIO DI LINGUE, LETTERATURE E CULTURE STRANIERE</t>
  </si>
  <si>
    <t>CONSIGLIO DI FILOSOFIA, COMUNICAZIONE E SPETTACOLO</t>
  </si>
  <si>
    <t>CONSIGLIO DI STUDI UMANISTICI</t>
  </si>
  <si>
    <t>CONSIGLIO DI SCIENZE DELLA FORMAZIONE</t>
  </si>
  <si>
    <t>CONSIGLIO DI SCIENZE POLITICHE</t>
  </si>
  <si>
    <t>ELETTO</t>
  </si>
  <si>
    <t>Ricomincio dagli Studenti - UDU Roma</t>
  </si>
  <si>
    <t>CAMILLA MARCONI</t>
  </si>
  <si>
    <t>STUDENTI ALLA TERZA - S3</t>
  </si>
  <si>
    <t>STEFANO BARONE</t>
  </si>
  <si>
    <t>GAIA FIDANZA</t>
  </si>
  <si>
    <t>CONTROVENTO</t>
  </si>
  <si>
    <t>CHIARA CACCETTA</t>
  </si>
  <si>
    <t>PROGETTO ROMA3</t>
  </si>
  <si>
    <t>MATILDE GRECO</t>
  </si>
  <si>
    <t>MARCO SEBASTIANELLI</t>
  </si>
  <si>
    <t>RICOMINCIAMO</t>
  </si>
  <si>
    <t>GIOVANNA LOCONTE</t>
  </si>
  <si>
    <t>CLEMENTE LONGO</t>
  </si>
  <si>
    <t>GIUSEPPE DI MARZO</t>
  </si>
  <si>
    <t>ELISA PASTORE</t>
  </si>
  <si>
    <t>REBECCA MANCINI</t>
  </si>
  <si>
    <t>LUCA MARIANI</t>
  </si>
  <si>
    <t>Azione Universitaria</t>
  </si>
  <si>
    <t>MATTEO GALIETI</t>
  </si>
  <si>
    <t>LEONARDO RUGGERI</t>
  </si>
  <si>
    <t>ALICE PIA DI FILIPPO</t>
  </si>
  <si>
    <t>DAMIANO MAGRINI</t>
  </si>
  <si>
    <t>ELIA VENDITTI</t>
  </si>
  <si>
    <t>MAYA THOMAS</t>
  </si>
  <si>
    <t>MARTINA COIRO</t>
  </si>
  <si>
    <t>MATTEO ANNUNZIATA</t>
  </si>
  <si>
    <t>CLELIA CORRIDORI</t>
  </si>
  <si>
    <t>GUGLIELMO LOMBARDI</t>
  </si>
  <si>
    <t>ANNA LANDRISCINA</t>
  </si>
  <si>
    <t>Link&amp;Marielle</t>
  </si>
  <si>
    <t>ELENA PALLADINO</t>
  </si>
  <si>
    <t>NICOLE DELIA MONTES AGUIRRE</t>
  </si>
  <si>
    <t>DALILA DE MASI</t>
  </si>
  <si>
    <t>BEATRICE MUSSONI</t>
  </si>
  <si>
    <t>EDOARDO PASQUINI</t>
  </si>
  <si>
    <t>ARIANNA TOPPI</t>
  </si>
  <si>
    <t>ARCHa</t>
  </si>
  <si>
    <t>ANNA PANICO</t>
  </si>
  <si>
    <t>BENEDETTA VERSACE</t>
  </si>
  <si>
    <t>LORENZO BORDO</t>
  </si>
  <si>
    <t>ADRIANA BIVOL</t>
  </si>
  <si>
    <t>CLAUDIO LOMONACO</t>
  </si>
  <si>
    <t>GIAN MARIA CERVONI</t>
  </si>
  <si>
    <t>FEDERICA PICCARDI</t>
  </si>
  <si>
    <t>ALICE MORO</t>
  </si>
  <si>
    <t>Asimmetria</t>
  </si>
  <si>
    <t>ELEONORA MAZZANTI</t>
  </si>
  <si>
    <t>GIOVANNI DE CARLO CHIMIENTI</t>
  </si>
  <si>
    <t>MIKAYLLA CONTIGIANI</t>
  </si>
  <si>
    <t>IBTISSAM HAMID</t>
  </si>
  <si>
    <t>IRENE MARACCHIONI</t>
  </si>
  <si>
    <t>CARLO CAMPO</t>
  </si>
  <si>
    <t>SAMUELE CIAPPICI</t>
  </si>
  <si>
    <t>RAPPRESENTANTE DEI DOTTORANDI DI RICERCA</t>
  </si>
  <si>
    <t>MAURO BATTISTA MILANO</t>
  </si>
  <si>
    <t>ELISA STALTARI</t>
  </si>
  <si>
    <t>MARGHERITA CASUCCI</t>
  </si>
  <si>
    <t>CARLOTTA VIVARELLI</t>
  </si>
  <si>
    <t>BEATRICE NICOLAMME</t>
  </si>
  <si>
    <t>FEDERICO DE MARCO</t>
  </si>
  <si>
    <t>SIMONE BUFANO</t>
  </si>
  <si>
    <t>FRANCESCO SCIALOJA</t>
  </si>
  <si>
    <t>MARCO ANTONELLI</t>
  </si>
  <si>
    <t>MATTIA PARISI</t>
  </si>
  <si>
    <t>LILA SALMA KERAINE</t>
  </si>
  <si>
    <t>FRANCESCO MARIA LANNA</t>
  </si>
  <si>
    <t>PIERLUIGI BIBBA</t>
  </si>
  <si>
    <t>AMIN TASILLO</t>
  </si>
  <si>
    <t>LUDOVICA BALDAN BEMBO</t>
  </si>
  <si>
    <t>THEO PANIZZI</t>
  </si>
  <si>
    <t>MANUEL MARIA DI MARTINO</t>
  </si>
  <si>
    <t>CONSIGLIO DI INGEGNERIA CITA</t>
  </si>
  <si>
    <t>ALESSANDRO CARONIA</t>
  </si>
  <si>
    <t>GEMMA PANDOLFINI</t>
  </si>
  <si>
    <t>LUCA PEPERONI</t>
  </si>
  <si>
    <t>MARZIA FERRONI</t>
  </si>
  <si>
    <t>MATTEO ANTONIO CAPODICI</t>
  </si>
  <si>
    <t>BISHOY MAGED RAMZY FRANSES ZAKHARY</t>
  </si>
  <si>
    <t>CONSIGLIO DI INGEGNERIA IEM</t>
  </si>
  <si>
    <t>ILARIA DE PALMA</t>
  </si>
  <si>
    <t>GIULIA SANTUCCI</t>
  </si>
  <si>
    <t>CHIARA TAGLIENTI</t>
  </si>
  <si>
    <t>VALERIO PAGLIONE</t>
  </si>
  <si>
    <t>GIULIO BERNARDINI</t>
  </si>
  <si>
    <t>VALERIO TASSAROTTI</t>
  </si>
  <si>
    <t>VIRGINIA MARCHIGNOLI</t>
  </si>
  <si>
    <t>GIORGIA DI MATTIA</t>
  </si>
  <si>
    <t>GAIA DE BLASIS</t>
  </si>
  <si>
    <t>LUCREZIA RAGOSTA</t>
  </si>
  <si>
    <t>MATTIA SARRO</t>
  </si>
  <si>
    <t>AURORA GIACOMONI</t>
  </si>
  <si>
    <t>DANIELE COCULO</t>
  </si>
  <si>
    <t>LAVINIA MAROTTA</t>
  </si>
  <si>
    <t>CAMBIARE ROTTA - Organizzazione Giovanile Comunista</t>
  </si>
  <si>
    <t>LAURA PERITORE</t>
  </si>
  <si>
    <t>GISELA ISUFI</t>
  </si>
  <si>
    <t>ALINA SIMEONI</t>
  </si>
  <si>
    <t>MARCO SODERINI</t>
  </si>
  <si>
    <t>DAVIDE PASSETTI</t>
  </si>
  <si>
    <t>RITA TAGLIATA</t>
  </si>
  <si>
    <t>JOSIP NICCOLAI</t>
  </si>
  <si>
    <t>ALICE NICOSIA</t>
  </si>
  <si>
    <t>FRANCESCA ROMAGNOLI</t>
  </si>
  <si>
    <t>ELISA FERRANTE</t>
  </si>
  <si>
    <t>CHIARA DI PALMA</t>
  </si>
  <si>
    <t>BENEDETTA CRUCIATA</t>
  </si>
  <si>
    <t>TOMMASO RENZI</t>
  </si>
  <si>
    <t>SIMONE CIGLIANO</t>
  </si>
  <si>
    <t>ANNAMARIA TOZZO</t>
  </si>
  <si>
    <t>MELISSA CINCOTTA</t>
  </si>
  <si>
    <t>LIVIA VANNUTELLI</t>
  </si>
  <si>
    <t>BEATRICE MARTIS</t>
  </si>
  <si>
    <t>GIULIA BONGIOVANNI</t>
  </si>
  <si>
    <t>SIMONE CHIAPPATOPI</t>
  </si>
  <si>
    <t>CARLOTTA FORTUNATO</t>
  </si>
  <si>
    <t>SARA FAIELLA</t>
  </si>
  <si>
    <t>MICHELANGELO CASTIGLIA</t>
  </si>
  <si>
    <t>FLAMINIA USAI</t>
  </si>
  <si>
    <t>MATILDE CIGLIERI</t>
  </si>
  <si>
    <t>NICLA BRUNO</t>
  </si>
  <si>
    <t xml:space="preserve">SENATO ACCADEMICO </t>
  </si>
  <si>
    <t>lista</t>
  </si>
  <si>
    <t>q.e.1076</t>
  </si>
  <si>
    <t>totale voti</t>
  </si>
  <si>
    <t>ARCHITETTURA</t>
  </si>
  <si>
    <t>ECONOMIA</t>
  </si>
  <si>
    <t xml:space="preserve">ECONOMIA AZIENDALE A </t>
  </si>
  <si>
    <t xml:space="preserve">ECONOMIA AZIENDALE B </t>
  </si>
  <si>
    <t>GIURISPRUDENZA A</t>
  </si>
  <si>
    <t>GIURISPRUDENZA B</t>
  </si>
  <si>
    <t>GIURISPRUDENZA C</t>
  </si>
  <si>
    <t xml:space="preserve">INGEGNERIA  (DIIEM) </t>
  </si>
  <si>
    <t xml:space="preserve">INGEGNERIA  (DICITA) </t>
  </si>
  <si>
    <t>FILOSOFIA COMUNICAZIONE E SPETTACOLO A</t>
  </si>
  <si>
    <t xml:space="preserve">FILOSOFIA COMUNICAZIONE E SPETTACOLO B (DAMS) </t>
  </si>
  <si>
    <t>LINGUE, LETTERATURE E CULTURE STRANIERE</t>
  </si>
  <si>
    <t>STUDI UMANISTICI</t>
  </si>
  <si>
    <t>MATEMATICA E FISICA</t>
  </si>
  <si>
    <t xml:space="preserve">SCIENZE  </t>
  </si>
  <si>
    <t>SCIENZE FORMAZIONE A</t>
  </si>
  <si>
    <t>SCIENZE FORMAZIONE B</t>
  </si>
  <si>
    <t>SCIENZE POLITICHE A</t>
  </si>
  <si>
    <t>SCIENZE POLITICHE B</t>
  </si>
  <si>
    <t xml:space="preserve">CORSI SEDE OSTIA </t>
  </si>
  <si>
    <t>Fronte della gioventù comunista</t>
  </si>
  <si>
    <t>candidato</t>
  </si>
  <si>
    <t>BEATRICE CASSONE</t>
  </si>
  <si>
    <t>MARGHERITA BALDI</t>
  </si>
  <si>
    <t>LUDOVICA NERI</t>
  </si>
  <si>
    <t>CARLOTTA BERGAGNA</t>
  </si>
  <si>
    <t>DIEGO REYNOSO</t>
  </si>
  <si>
    <t>FRANCESCA MARIA MAURIELLO</t>
  </si>
  <si>
    <t>AURORA CHAMBON</t>
  </si>
  <si>
    <t>SARA MIAN</t>
  </si>
  <si>
    <t>CHIARA BOTTIGLIERI</t>
  </si>
  <si>
    <t>ALESSIA MARACA</t>
  </si>
  <si>
    <t>GIACOMO SVIDERCOSCHI</t>
  </si>
  <si>
    <t xml:space="preserve">CONSIGLIO DI AMMINISTRAZIONE </t>
  </si>
  <si>
    <t>q.e. 2667</t>
  </si>
  <si>
    <t>ProgettAzione</t>
  </si>
  <si>
    <t>PAOLO FEDERICO</t>
  </si>
  <si>
    <t>COSTANZA LIVERANI</t>
  </si>
  <si>
    <t>LORENZO DI MATTIA</t>
  </si>
  <si>
    <t>NIIMA OUAHID</t>
  </si>
  <si>
    <t xml:space="preserve">NUCLEO DI VALUTAZIONE </t>
  </si>
  <si>
    <t>q.e. 2625</t>
  </si>
  <si>
    <t>SONIA CICCOTTI</t>
  </si>
  <si>
    <t>q.e. 259</t>
  </si>
  <si>
    <t>PROGETTO ROMA TRE</t>
  </si>
  <si>
    <t>SIMONE FALZARANO</t>
  </si>
  <si>
    <t>ANTHONY COSTA</t>
  </si>
  <si>
    <t>FRANCESCO MANNO</t>
  </si>
  <si>
    <t>MINA GRANZINI</t>
  </si>
  <si>
    <t>ALICE MACCHIUSI</t>
  </si>
  <si>
    <t>MARGHERITA BRESCIA</t>
  </si>
  <si>
    <t>CAROLINA MARRA</t>
  </si>
  <si>
    <t>SADRA VALIZADEH</t>
  </si>
  <si>
    <t>ALEXANDRA ADATIA PELLEGRINI</t>
  </si>
  <si>
    <t>MATILDA RIOLINO</t>
  </si>
  <si>
    <t>IDA MOHAMED HUSSEIN</t>
  </si>
  <si>
    <t>FLAVIO UZZO</t>
  </si>
  <si>
    <t>ALESSANDRO SCAVUZZO</t>
  </si>
  <si>
    <t>CHIARA RAGNO</t>
  </si>
  <si>
    <t>BIANCA VALENTINA DERI</t>
  </si>
  <si>
    <t>GABRIELE CASAROLI</t>
  </si>
  <si>
    <t>EMILIANO ARGENTIERI</t>
  </si>
  <si>
    <t>BIANCA GENTILI</t>
  </si>
  <si>
    <t>MARCO SICA</t>
  </si>
  <si>
    <t>BILLIE MUNARETTO</t>
  </si>
  <si>
    <t>CLAUDIO BATTAGLIA</t>
  </si>
  <si>
    <t>ELEONORA GORI</t>
  </si>
  <si>
    <t>VALERIA ACETI</t>
  </si>
  <si>
    <t>NORMA RAY FRANCO</t>
  </si>
  <si>
    <t>DAVIDE FACCIPONTI</t>
  </si>
  <si>
    <t>PAOLO ALECCI</t>
  </si>
  <si>
    <t>GIULIA AMMAZZALAMORTE</t>
  </si>
  <si>
    <t>ALESSANDRO GATTA</t>
  </si>
  <si>
    <t>CHIARA GALLINARI</t>
  </si>
  <si>
    <t>LORENZO TORBESI</t>
  </si>
  <si>
    <t>FRANCESCA CAVALERI</t>
  </si>
  <si>
    <t>CHRISTIAN VALERI</t>
  </si>
  <si>
    <t>SOFIA CAROSI</t>
  </si>
  <si>
    <t>PAOLO INCELLI</t>
  </si>
  <si>
    <t>RICCARDO SGARRA</t>
  </si>
  <si>
    <t>CLAUDIO SOLINAS</t>
  </si>
  <si>
    <t>CHIARA FICHERA</t>
  </si>
  <si>
    <t>CLAUDIO COLANTONIO</t>
  </si>
  <si>
    <t>LEONARDO GUGLIETTI</t>
  </si>
  <si>
    <t>FRANCESCO MATTIONI</t>
  </si>
  <si>
    <t>JACOPO D'ANGELO</t>
  </si>
  <si>
    <t>LUCA LOFFREDI</t>
  </si>
  <si>
    <t>MICHELE ROBERT</t>
  </si>
  <si>
    <t>UMBERTO MAZZEI</t>
  </si>
  <si>
    <t>FILIPPO BERNARDI</t>
  </si>
  <si>
    <t>FRANCESCA SOBRERO</t>
  </si>
  <si>
    <t>GABRIELE PALOMBO</t>
  </si>
  <si>
    <t>MARCO EZIO MORETTI</t>
  </si>
  <si>
    <t>NICOLE NATALIA CONDE GUIZADA</t>
  </si>
  <si>
    <t>SOFIA RUSSO</t>
  </si>
  <si>
    <t>REBECCA IANNICOLA</t>
  </si>
  <si>
    <t>ALESSANDRO TARALLO</t>
  </si>
  <si>
    <t>DAMIANO MASELLA</t>
  </si>
  <si>
    <t>ELEONORA URBANI</t>
  </si>
  <si>
    <t>CHIARA DI COCCO</t>
  </si>
  <si>
    <t>ROSANNA DE LUCA</t>
  </si>
  <si>
    <t>IRENE SONCINI</t>
  </si>
  <si>
    <t>BENEDETTA BARTOLOMEI</t>
  </si>
  <si>
    <t>FLAVIA ZUCCHETTI</t>
  </si>
  <si>
    <t>BIANCA DE NICOLA</t>
  </si>
  <si>
    <t>RICCARDO PAVONE</t>
  </si>
  <si>
    <t>FLAVIA PALMISANO</t>
  </si>
  <si>
    <t>MARTA MAGGIORE</t>
  </si>
  <si>
    <t>NICOLE NERI</t>
  </si>
  <si>
    <t>FEDERICA LARITONDA</t>
  </si>
  <si>
    <t>KLONI MELEQI</t>
  </si>
  <si>
    <t>FABIANA FRACASSO</t>
  </si>
  <si>
    <t>FILIPPO FLOCCARI</t>
  </si>
  <si>
    <t>DENISE PROIETTI</t>
  </si>
  <si>
    <t>GINEVRA CICCOTTI</t>
  </si>
  <si>
    <t>DAMIEN ALEXANDER DI MARCO</t>
  </si>
  <si>
    <t>ALESSANDRO CIPOLLA</t>
  </si>
  <si>
    <t>DANIELE GUSTAVO LEVANO ALBINO</t>
  </si>
  <si>
    <t>MELISSA PRIORI</t>
  </si>
  <si>
    <t>CAMILLA COZZOLINO</t>
  </si>
  <si>
    <t>CARLOTTA MARIANI</t>
  </si>
  <si>
    <t>FEDERICA FLORIO</t>
  </si>
  <si>
    <t>GABRIELE DI STEFANO</t>
  </si>
  <si>
    <t>FEDERICO SARACINO</t>
  </si>
  <si>
    <t>ALESSIA PANDOZZI</t>
  </si>
  <si>
    <t>ALESSANDRO DI GIACOMO</t>
  </si>
  <si>
    <t>LORENZO COZZOLINO</t>
  </si>
  <si>
    <t>FEDERICA GIACOMELLI</t>
  </si>
  <si>
    <t>ELISA CAPOZZI</t>
  </si>
  <si>
    <t>LUCA PARADISO</t>
  </si>
  <si>
    <t>CHIARA GIUSTINI</t>
  </si>
  <si>
    <t>ALBERTO CARDILLO</t>
  </si>
  <si>
    <t>AGOSTINO GIORGIO LO PIANO</t>
  </si>
  <si>
    <t>MARTINA BALZANI</t>
  </si>
  <si>
    <t>DOMENICA CORSELLO</t>
  </si>
  <si>
    <t>ALESSIO SEVERINI</t>
  </si>
  <si>
    <t>CdS Dottorandi</t>
  </si>
  <si>
    <t>CONSIGLIO DI DIPARTIMENTO DI ARCHITETTURA</t>
  </si>
  <si>
    <t>q.e. 48</t>
  </si>
  <si>
    <t>GIACOMO MATTIUZZI</t>
  </si>
  <si>
    <t>RAFFAELE SANTI</t>
  </si>
  <si>
    <t>LUDOVICA NARCISI</t>
  </si>
  <si>
    <t>FRANCESCA PIA IANNIBELLI</t>
  </si>
  <si>
    <t>VALENTINA MARTUCCI</t>
  </si>
  <si>
    <t>CLAUDIA MARINETTI</t>
  </si>
  <si>
    <t>GIULIO FANNI</t>
  </si>
  <si>
    <t xml:space="preserve">CONSIGLIO DI DIPARTIMENTO DI ECONOMIA </t>
  </si>
  <si>
    <t>q.e. 69</t>
  </si>
  <si>
    <t>ELEONORA GAGLIARDI</t>
  </si>
  <si>
    <t>SILVIA TATTI</t>
  </si>
  <si>
    <t>MARIA PISCOPO</t>
  </si>
  <si>
    <t>FRANCESCA CECCHINI</t>
  </si>
  <si>
    <t>RICCARDO PELLIZZARO</t>
  </si>
  <si>
    <t>SOFIA MINEO</t>
  </si>
  <si>
    <t>MASSIMO ROCCHI</t>
  </si>
  <si>
    <t>VALENTINA RENISHA D'SOUZA</t>
  </si>
  <si>
    <t>FRANCESCO PENSABENE</t>
  </si>
  <si>
    <t>ANTONIO CIUFFREDA</t>
  </si>
  <si>
    <t>EDOARDO PICCIRILLI</t>
  </si>
  <si>
    <t>ZACARIA MOUNSSIF</t>
  </si>
  <si>
    <t>MICHELE PASSINI</t>
  </si>
  <si>
    <t>MARTINA CERVINI</t>
  </si>
  <si>
    <t>SIMONE PERCIBALLI</t>
  </si>
  <si>
    <t xml:space="preserve">CONSIGLIO DI DIPARTIMENTO DI ECONOMIA AZIENDALE </t>
  </si>
  <si>
    <t>q.e. 87</t>
  </si>
  <si>
    <t>ECONOMIA AZIENDALE A</t>
  </si>
  <si>
    <t>ECONOMIA AZIENDALE B</t>
  </si>
  <si>
    <t>GIULIA AQUILINI</t>
  </si>
  <si>
    <t>MOLKA JELALI</t>
  </si>
  <si>
    <t>GABRIELE TANESE</t>
  </si>
  <si>
    <t>FEDERICA MACCAFERRI</t>
  </si>
  <si>
    <t>RICCARDO SOBRERO</t>
  </si>
  <si>
    <t>GIORGIA COTINI</t>
  </si>
  <si>
    <t>FILIPPO COLAPINTO</t>
  </si>
  <si>
    <t>GIORGIO BONTEMPI</t>
  </si>
  <si>
    <t>LUDOVICO RICCI CURBASTRO</t>
  </si>
  <si>
    <t>FABIO TAFANI</t>
  </si>
  <si>
    <t>GIULIA FABIANI</t>
  </si>
  <si>
    <t>AURORA LA SCALIA</t>
  </si>
  <si>
    <t>ALESSIA HAXHIRAJ</t>
  </si>
  <si>
    <t>CESARE MALVANI</t>
  </si>
  <si>
    <t>LUCA DI GIULIO</t>
  </si>
  <si>
    <t>SARA MASSERA</t>
  </si>
  <si>
    <t>SILVIA DE ANGELIS</t>
  </si>
  <si>
    <t>GIULIA SERMONETA</t>
  </si>
  <si>
    <t>ANDREA PERTICONE</t>
  </si>
  <si>
    <t>ANDREA STIMOLI</t>
  </si>
  <si>
    <t>DIEGO ARMANDO DIAZ MALDONADO</t>
  </si>
  <si>
    <t>CRISTOPHER AMICI</t>
  </si>
  <si>
    <t>LORENZO CAPPELLI</t>
  </si>
  <si>
    <t>SILVIA DI TRAGLIA</t>
  </si>
  <si>
    <t>VALERIO BERTUCCIO</t>
  </si>
  <si>
    <t>EMANUELE BERNARDINI</t>
  </si>
  <si>
    <t>SIMONE CAPODACQUA</t>
  </si>
  <si>
    <t>VALERIO BERNARDINI</t>
  </si>
  <si>
    <t>FEDERICO FRENGUELLOTTI</t>
  </si>
  <si>
    <t>FRANCESCO COCCIA</t>
  </si>
  <si>
    <t>MATTIA CAPPELLI</t>
  </si>
  <si>
    <t>GAIA ZAGAROLI</t>
  </si>
  <si>
    <t>FRANCESCA DE DILECTIS</t>
  </si>
  <si>
    <t>CONSIGLIO DI DIPARTIMENTO DI FILOSOFIA COMUNICAZIONE E SPETTACOLO</t>
  </si>
  <si>
    <t>q.e. 64</t>
  </si>
  <si>
    <t>FILCOSPE A</t>
  </si>
  <si>
    <t xml:space="preserve">FILCOSPE B (DAMS) </t>
  </si>
  <si>
    <t>LISTA AURORA</t>
  </si>
  <si>
    <t>LETIZIA PRETTO</t>
  </si>
  <si>
    <t>RICCARDO RAVELLI</t>
  </si>
  <si>
    <t>ALICE MACCHIUSI parità voti</t>
  </si>
  <si>
    <t>CAROLA VARRIALE</t>
  </si>
  <si>
    <t>CHRISTIAN ALI'</t>
  </si>
  <si>
    <t>RITA TAGLIATA parità voti con Macchiusi</t>
  </si>
  <si>
    <t>GIANLUCA SPAGNOLI</t>
  </si>
  <si>
    <t>ELENA ARIANA NICUTA</t>
  </si>
  <si>
    <t>FEDERICO NICOLINI</t>
  </si>
  <si>
    <t>CLAUDIA ARNIERI</t>
  </si>
  <si>
    <t>CAMILLA BERNARDI</t>
  </si>
  <si>
    <t>MARTA DE MATTEIS</t>
  </si>
  <si>
    <t>RICCARDO VIRGILI</t>
  </si>
  <si>
    <t>MATILDE MOLINA</t>
  </si>
  <si>
    <t>ANGELO GUERRIERI</t>
  </si>
  <si>
    <t>GINEVRA PORCELLI</t>
  </si>
  <si>
    <t>VALENTINA PIERINA SECURO</t>
  </si>
  <si>
    <t>GIULIA BASSO</t>
  </si>
  <si>
    <t>DAVID COCCHIA</t>
  </si>
  <si>
    <t>LORENZO SANNA</t>
  </si>
  <si>
    <t>STEFANO GRECO</t>
  </si>
  <si>
    <t>EGLE DI DIECO</t>
  </si>
  <si>
    <t>FEDERICA PALA</t>
  </si>
  <si>
    <t>MARIA CHIARA DELLA CAMERA</t>
  </si>
  <si>
    <t>VALERIO PADOAN</t>
  </si>
  <si>
    <t>VALERIO DADÒ</t>
  </si>
  <si>
    <t>LUKAS MURAT LEHMANN</t>
  </si>
  <si>
    <t>LETIZIA SERVIZIATI</t>
  </si>
  <si>
    <t>ANGELO PIGA</t>
  </si>
  <si>
    <t>CAROLINA MACCIONE</t>
  </si>
  <si>
    <t>GIORGIO CARRATTA</t>
  </si>
  <si>
    <t>ALESSANDRO CHIARAMONTE</t>
  </si>
  <si>
    <t>MICHELA PEPE</t>
  </si>
  <si>
    <t>GIULIA TELESCA</t>
  </si>
  <si>
    <t>DAVIDE BRANCATO</t>
  </si>
  <si>
    <t>NOEMI LIMONGELLI</t>
  </si>
  <si>
    <t>SOPHIA MENEGOTTO</t>
  </si>
  <si>
    <t>LEON CASCELLA</t>
  </si>
  <si>
    <t>ULISSE MEO</t>
  </si>
  <si>
    <t>FRANCESCA PALUMBO</t>
  </si>
  <si>
    <t>FRANCESCO ROMANELLI</t>
  </si>
  <si>
    <t>SAVERIO MARZULLO</t>
  </si>
  <si>
    <t>GAIA SALVUCCI</t>
  </si>
  <si>
    <t>MIRCEA ANDREI CAZACU</t>
  </si>
  <si>
    <t>MIRIAM MARCOZZI</t>
  </si>
  <si>
    <t>MATTEO GIANFELICE</t>
  </si>
  <si>
    <t>SOFIA BRUGALETTA</t>
  </si>
  <si>
    <t>SEBASTIANO MATTIA INDORATO</t>
  </si>
  <si>
    <t>FEDERICO TONINI</t>
  </si>
  <si>
    <t>MATTIA FILIBERTO TOTO</t>
  </si>
  <si>
    <t>SARA NICODEMI</t>
  </si>
  <si>
    <t>ALESSANDRA NALLI</t>
  </si>
  <si>
    <t>DAMIANO MONTALDI</t>
  </si>
  <si>
    <t>ALESSIO PETROCCO</t>
  </si>
  <si>
    <t>MARTINA GIACOMINI</t>
  </si>
  <si>
    <t>LAVINIA MANDINI</t>
  </si>
  <si>
    <t>ADELAIDE RITA COLOMBO</t>
  </si>
  <si>
    <t>FRANCESCA ESPOSITO</t>
  </si>
  <si>
    <t>GIORDANO TESSE</t>
  </si>
  <si>
    <t>CONSIGLIO DI DIPARTIMENTO DI GIURISPRUDENZA</t>
  </si>
  <si>
    <t>q.e. 133</t>
  </si>
  <si>
    <t>SEDE DI OSTIA</t>
  </si>
  <si>
    <t>RICONTEGGIO SCHEDE</t>
  </si>
  <si>
    <t>FEDERICO ZAMBOTTI</t>
  </si>
  <si>
    <t>FLAVIA APRILE</t>
  </si>
  <si>
    <t>GIORGIA SERGI</t>
  </si>
  <si>
    <t>ALESSANDRO IACOVITTI</t>
  </si>
  <si>
    <t>FEDERICA FROIO</t>
  </si>
  <si>
    <t>DENISE MARTURANO</t>
  </si>
  <si>
    <t>EUGENIA CALÒ</t>
  </si>
  <si>
    <t>PAOLA FONTANI</t>
  </si>
  <si>
    <t>IRENE COPPOTELLI</t>
  </si>
  <si>
    <t>LINDA MAURIZI</t>
  </si>
  <si>
    <t>CHIARA GUGLIELMI</t>
  </si>
  <si>
    <t>FRANCESCO MARIA CAPRIGLIA</t>
  </si>
  <si>
    <t>MASSIMO AIELLO</t>
  </si>
  <si>
    <t>MARTA VERRUSO</t>
  </si>
  <si>
    <t>MICHELE RAGUSO</t>
  </si>
  <si>
    <t>ELEONORA MAZZUCA</t>
  </si>
  <si>
    <t>SARA FABELLINI</t>
  </si>
  <si>
    <t>ALBERTO IANIRO</t>
  </si>
  <si>
    <t>GIUSEPPE EMANUELE</t>
  </si>
  <si>
    <t>MARCELLO CASAGRANDE</t>
  </si>
  <si>
    <t>MARCO BLASI</t>
  </si>
  <si>
    <t>MATTEO FRONZUTI</t>
  </si>
  <si>
    <t>MARCO PIETRONI</t>
  </si>
  <si>
    <t>SARA MARIA BIANCHI</t>
  </si>
  <si>
    <t>ALICE DE LORENZO</t>
  </si>
  <si>
    <t>ANGELICA CECCONI</t>
  </si>
  <si>
    <t>BIAGIO BRUNO</t>
  </si>
  <si>
    <t>CLEMENTINA PAVONE</t>
  </si>
  <si>
    <t>DARIO COCHELLI</t>
  </si>
  <si>
    <t>FRANCESCA ALOISIA ELMO</t>
  </si>
  <si>
    <t>GIULIO MARTORANO</t>
  </si>
  <si>
    <t>LEONARDO DI MICHELE</t>
  </si>
  <si>
    <t>NICOLE PERILLO</t>
  </si>
  <si>
    <t>SIMONE PICCOLO</t>
  </si>
  <si>
    <t>SOFIA GRILLO</t>
  </si>
  <si>
    <t>YASMINE OTTONE</t>
  </si>
  <si>
    <t>CAMILLA CONTATORE</t>
  </si>
  <si>
    <t>GUERINO CALABRÒ</t>
  </si>
  <si>
    <t>FRANCESCO VECCHI</t>
  </si>
  <si>
    <t>RAFFAELE RENNIS</t>
  </si>
  <si>
    <t>NOEMY DE SIMONE</t>
  </si>
  <si>
    <t>LEONARDO MASSIMILIANI</t>
  </si>
  <si>
    <t>ANTONIO MARIA BASSI</t>
  </si>
  <si>
    <t>MATTIA SPARACCA</t>
  </si>
  <si>
    <t>KLARISSA LUPI</t>
  </si>
  <si>
    <t>FRANCESCO TOSCANI</t>
  </si>
  <si>
    <t>ANTONIO NATALE</t>
  </si>
  <si>
    <t>SOFIA ALTAMURA</t>
  </si>
  <si>
    <t>FRANCESCA NASTASI</t>
  </si>
  <si>
    <t>ALLEGRA MARIA MANOZZI</t>
  </si>
  <si>
    <t>LORENZO BARBONI</t>
  </si>
  <si>
    <t>VITTORIO RUFFOLO</t>
  </si>
  <si>
    <t>CONSIGLIO DI DIPARTIMENTO DI INGEGNERIA CIVILE, INFORMATICA E DELLE TECNOLOGIE AERONAUTICHE</t>
  </si>
  <si>
    <t>q.e. 57</t>
  </si>
  <si>
    <t>SEDE DI OSTIA : non ci sono votanti</t>
  </si>
  <si>
    <t>EMANUELE FIORI</t>
  </si>
  <si>
    <t>RICCARDO PARIS</t>
  </si>
  <si>
    <t>DANIELE PASOTTO</t>
  </si>
  <si>
    <t>FILIPPO MAIORINO</t>
  </si>
  <si>
    <t>ELENA MANGIARACINA</t>
  </si>
  <si>
    <t>GIOIA BURATTI</t>
  </si>
  <si>
    <t>OSAYIMWENSE EKHATOR</t>
  </si>
  <si>
    <t>SUGAM VICTOR VERMA</t>
  </si>
  <si>
    <t>ALESSANDRO CARELLO</t>
  </si>
  <si>
    <t>VASILE EDUARDO COMISARU</t>
  </si>
  <si>
    <t>FEDERICO FERAIORNI</t>
  </si>
  <si>
    <t>MARTINA RICCARDI</t>
  </si>
  <si>
    <t>SOFIA MORRA</t>
  </si>
  <si>
    <t>FRANCESCO DESSÌ</t>
  </si>
  <si>
    <t>VALERIO COLLALTO</t>
  </si>
  <si>
    <t>ALBERTO TARQUINI</t>
  </si>
  <si>
    <t>CONSIGLIO DI DIPARTIMENTO DI INGEGNERIA INDUSTRIALE, ELETTRONICA E MECCANICA</t>
  </si>
  <si>
    <t>RINUNCE</t>
  </si>
  <si>
    <t>p.e. 61</t>
  </si>
  <si>
    <t>GIOVANNI BONANNO</t>
  </si>
  <si>
    <t>FRANCESCO CASADEI</t>
  </si>
  <si>
    <t>GABRIELE SFORZINI</t>
  </si>
  <si>
    <t>JACOPO SOLAZZI</t>
  </si>
  <si>
    <t>STEFANO CORONA</t>
  </si>
  <si>
    <t>GIULIA LEOPARDI</t>
  </si>
  <si>
    <t>AMBRA ANTONUCCI</t>
  </si>
  <si>
    <t>EMANUELE MUSSO</t>
  </si>
  <si>
    <t>SOFIA FABIANO</t>
  </si>
  <si>
    <t>MATTEO DI MARZO</t>
  </si>
  <si>
    <t>SWAMI MARIANGELA PINTO</t>
  </si>
  <si>
    <t>ROCCO RICCI</t>
  </si>
  <si>
    <t>VALERIA ERRA</t>
  </si>
  <si>
    <t>NICOLE MELLA parità di voti</t>
  </si>
  <si>
    <t>FLAVIA ZUCCHETTI parità di voti</t>
  </si>
  <si>
    <t>ANDREINA SOMMA</t>
  </si>
  <si>
    <t>ANDREA PERUZZA</t>
  </si>
  <si>
    <t>LEONARDO PALUMBO</t>
  </si>
  <si>
    <t>FEDERICO SPURI</t>
  </si>
  <si>
    <t>CONSIGLIO DI DIPARTIMENTO DI LINGUE LETTERATURE E CULTURE STRANIERE</t>
  </si>
  <si>
    <t>q.e 28</t>
  </si>
  <si>
    <t>MIRIAM CHOUIREF</t>
  </si>
  <si>
    <t>GIUSEPPINA PITTALIS</t>
  </si>
  <si>
    <t>OLIMPIA FRANCESCA LA PIETRA</t>
  </si>
  <si>
    <t>SARAH FURIA</t>
  </si>
  <si>
    <t>CORINNA MAZZA</t>
  </si>
  <si>
    <t>LUCA SPINELLI</t>
  </si>
  <si>
    <t>LAURA GIORDANO</t>
  </si>
  <si>
    <t>LETIZIA BOSSOLI</t>
  </si>
  <si>
    <t>MARCO FASCETTI</t>
  </si>
  <si>
    <t>MARTINA CANGIANO</t>
  </si>
  <si>
    <t>SOFIA MALLUS</t>
  </si>
  <si>
    <t>ADELAIDE FRANCINE SANTOS DE LIMA</t>
  </si>
  <si>
    <t>FEDERICA BRUNO</t>
  </si>
  <si>
    <t>ANITA MEI</t>
  </si>
  <si>
    <t>CONSIGLIO DI DIPARTIMENTO DI MATEMATICA E FISICA</t>
  </si>
  <si>
    <t>q.e. 28</t>
  </si>
  <si>
    <t>SIMONE CORRIANO</t>
  </si>
  <si>
    <t>ALESSANDRA DI LEGGI</t>
  </si>
  <si>
    <t>FRANCESCO CARISTO</t>
  </si>
  <si>
    <t>ELEONORA PINI</t>
  </si>
  <si>
    <t>KRIZIA ATTENNI</t>
  </si>
  <si>
    <t>ANDREA SIANO</t>
  </si>
  <si>
    <t>LEONARDO VITALIANO LOEPP</t>
  </si>
  <si>
    <t>ALESSANDRO SANTORO</t>
  </si>
  <si>
    <t>CONSIGLIO DI DIPARTIMENTO DI SCIENZE</t>
  </si>
  <si>
    <t>sede di Ostia : non ci sono  votanti</t>
  </si>
  <si>
    <t>q.e. 67</t>
  </si>
  <si>
    <t>SCIENZE</t>
  </si>
  <si>
    <t>VITTORIA BRAMANTI</t>
  </si>
  <si>
    <t>LEONARDO ROSA</t>
  </si>
  <si>
    <t>ANDREA SALZANO</t>
  </si>
  <si>
    <t>EMANUELA PIERRO</t>
  </si>
  <si>
    <t>PAOLO GREGORIO CANEPA</t>
  </si>
  <si>
    <t>LAURA MAZZILLI</t>
  </si>
  <si>
    <t>REBECCA PINAROLI</t>
  </si>
  <si>
    <t>FRANCESCA ALYSIA DI VITA MCGUIRE</t>
  </si>
  <si>
    <t>CAMILLA GREA</t>
  </si>
  <si>
    <t>ANGELICA CAMMILLONI</t>
  </si>
  <si>
    <t>VIVIANA FRADEANI</t>
  </si>
  <si>
    <t>SARA MARROZZINI</t>
  </si>
  <si>
    <t>VIRGINIA MINNELLA</t>
  </si>
  <si>
    <t>MARTINA MAZZARINI</t>
  </si>
  <si>
    <t>SOFIA AZZARONE</t>
  </si>
  <si>
    <t>GIULIA AMBROSINI</t>
  </si>
  <si>
    <t>ARIANNA CHILELLI</t>
  </si>
  <si>
    <t>GIORGIA ALESSIA PRICOPE</t>
  </si>
  <si>
    <t>ALESSANDRO CRISCIOTTI</t>
  </si>
  <si>
    <t>CONSIGLIO DI DIPARTIMENTO DI SCIENZE DELLA FORMAZIONE</t>
  </si>
  <si>
    <t>q.e. 55</t>
  </si>
  <si>
    <t>VALENTINA COLLINVITTI</t>
  </si>
  <si>
    <t>VERONICA FICCADENTI</t>
  </si>
  <si>
    <t>MARIA CHIARA PULCINI</t>
  </si>
  <si>
    <t>MIRIAM PROVVIDENZA</t>
  </si>
  <si>
    <t>GIACOMO SANTARELLI</t>
  </si>
  <si>
    <t>FRANCESCA PAIARDINI</t>
  </si>
  <si>
    <t>ALESSANDRA MERLUZZO</t>
  </si>
  <si>
    <t>STELLA COSENTINO</t>
  </si>
  <si>
    <t>ADELE D'ACUNTO</t>
  </si>
  <si>
    <t>DOMENICO SPANO'</t>
  </si>
  <si>
    <t>ELISA CAVALLO</t>
  </si>
  <si>
    <t>ILARIA ANTONELLI</t>
  </si>
  <si>
    <t>REBECCA CORTESE</t>
  </si>
  <si>
    <t>SARA TOTTERI</t>
  </si>
  <si>
    <t>FRANCESCA ROSATI</t>
  </si>
  <si>
    <t>NOEMI CESARETTI</t>
  </si>
  <si>
    <t>MARGHERITA VICARI</t>
  </si>
  <si>
    <t>MARTINA D'AGOSTINO</t>
  </si>
  <si>
    <t>ANNA TUBERGA</t>
  </si>
  <si>
    <t>ROBERTA BUZZONETTI</t>
  </si>
  <si>
    <t>HILARY DE SIMONE</t>
  </si>
  <si>
    <t>GABRIELE RISTALLO</t>
  </si>
  <si>
    <t>LEA GARGIULO</t>
  </si>
  <si>
    <t>LUDOVICA CATANIA</t>
  </si>
  <si>
    <t>TATIANA ELIZABETH MORALES GONZALES</t>
  </si>
  <si>
    <t>FEDERICA GIATTI</t>
  </si>
  <si>
    <t>GIULIA DUMEA</t>
  </si>
  <si>
    <t>BEATRICE FARFALLA</t>
  </si>
  <si>
    <t>CAMILLA NAVARRA</t>
  </si>
  <si>
    <t>BENEDETTA BORIOSI</t>
  </si>
  <si>
    <t>AZZURRA GIACOBONE</t>
  </si>
  <si>
    <t>MARTA BETTI</t>
  </si>
  <si>
    <t>CARLOTTA BETTI</t>
  </si>
  <si>
    <t>AURORA NARDONI</t>
  </si>
  <si>
    <t>SARA AMALFITANO</t>
  </si>
  <si>
    <t>OMAR QUADROTTA</t>
  </si>
  <si>
    <t>CHIARA FIORENTINO</t>
  </si>
  <si>
    <t>MARTINA MARTUSCELLI</t>
  </si>
  <si>
    <t>CONSIGLIO DI DIPARTIMENTO DI SCIENZE DELLA POLITICHE</t>
  </si>
  <si>
    <t>q.e. 108</t>
  </si>
  <si>
    <t>SCIENZE POLITICHE  A</t>
  </si>
  <si>
    <t>SCIENZE POLITICHE  B</t>
  </si>
  <si>
    <t>GABRIELE SALVO</t>
  </si>
  <si>
    <t>JARI THEODOR KRIETE</t>
  </si>
  <si>
    <t>KEVIN MAROTTA</t>
  </si>
  <si>
    <t>ANITA TROPEPE</t>
  </si>
  <si>
    <t>ROSA BELLAVITIS</t>
  </si>
  <si>
    <t>CRISTINA MASSIMINI</t>
  </si>
  <si>
    <t>ANA ANGELOVSKA</t>
  </si>
  <si>
    <t>GIORGIO MATIAS OTRANTO</t>
  </si>
  <si>
    <t>MARCO MELCHIORRI</t>
  </si>
  <si>
    <t>FLAVIO SCAPPINI</t>
  </si>
  <si>
    <t>CRISTIAN NASSA</t>
  </si>
  <si>
    <t>ALESSANDRO LA PIANA</t>
  </si>
  <si>
    <t>JACOPO DE SANCTIS</t>
  </si>
  <si>
    <t>LEONARDO LUIGI SHARP</t>
  </si>
  <si>
    <t>MARIA MADDALENA MARGANELLI</t>
  </si>
  <si>
    <t>MIRIAM STEFANIE BRIONES DIMAYUGA</t>
  </si>
  <si>
    <t>KETRIN KOLBUCAJ</t>
  </si>
  <si>
    <t>FILIPPO PERTICARA</t>
  </si>
  <si>
    <t>CHIARA MAGRINI</t>
  </si>
  <si>
    <t>ESTER MALACARNE</t>
  </si>
  <si>
    <t>CAMILLA D'AMICO</t>
  </si>
  <si>
    <t>DANIELE BRECCIAROLLA</t>
  </si>
  <si>
    <t>GIORGIA MARINI</t>
  </si>
  <si>
    <t>AISHA CHEEMA</t>
  </si>
  <si>
    <t>PATRYCJA EKSTOWICZ</t>
  </si>
  <si>
    <t>MICHELE BATTAZZI</t>
  </si>
  <si>
    <t>SARA LIA SANTELIZ MARTINEZ</t>
  </si>
  <si>
    <t>ALESSIA MARIA COMARNICEANU</t>
  </si>
  <si>
    <t>CONSIGLIO DI DIPARTIMENTO DI STUDI UMANISTICI</t>
  </si>
  <si>
    <t>q.e. 44</t>
  </si>
  <si>
    <t>LORENZO GHETTI</t>
  </si>
  <si>
    <t>ENRICO ARU</t>
  </si>
  <si>
    <t>FRANCESCO SAVINO</t>
  </si>
  <si>
    <t>MARCO BIFFI</t>
  </si>
  <si>
    <t>ALICE CARNASSALE</t>
  </si>
  <si>
    <t>GAIA POLISINI</t>
  </si>
  <si>
    <t>FRANCESCO GIULIANI</t>
  </si>
  <si>
    <t>MARTINA RICCI</t>
  </si>
  <si>
    <t>JULES MANNARINO</t>
  </si>
  <si>
    <t>ALESSANDRO MASALA</t>
  </si>
  <si>
    <t>CHIARA STELLA RUGGIERO</t>
  </si>
  <si>
    <t>KAREN PROIETTI</t>
  </si>
  <si>
    <t>ROBERTO BASTEVOLE</t>
  </si>
  <si>
    <t>CHIARA PAOLUCCI</t>
  </si>
  <si>
    <t>CAMILLA IACOMETTI</t>
  </si>
  <si>
    <t>SANDRA LUNA SEGAFREDO</t>
  </si>
  <si>
    <t>CECILIA PULCINI</t>
  </si>
  <si>
    <t>LORENZA ROMANI</t>
  </si>
  <si>
    <t>EVA MALLUS</t>
  </si>
  <si>
    <t>WALTHER GUSAI</t>
  </si>
  <si>
    <t>SIMONE MARCELLI</t>
  </si>
  <si>
    <t>ZOE BOTTENE</t>
  </si>
  <si>
    <t>ANTONELLA SARA PIA GALLO</t>
  </si>
  <si>
    <t>SOFIA NERI</t>
  </si>
  <si>
    <t>CAMILLA RADICI</t>
  </si>
  <si>
    <t>GIUSEPPE TODARO</t>
  </si>
  <si>
    <t>RINUNCIA volontaria</t>
  </si>
  <si>
    <t>subentra a MELLA</t>
  </si>
  <si>
    <t>RINUNCIA per la nomina in CdA</t>
  </si>
  <si>
    <t>subentra a Sebastianelli</t>
  </si>
  <si>
    <t>ORGANO</t>
  </si>
  <si>
    <t>DOTTORANDI</t>
  </si>
  <si>
    <t>GIOVANNI DE CARLO-CHIMIENTI</t>
  </si>
  <si>
    <t>RUBRICA AL 13 OTTOBRE 2025</t>
  </si>
  <si>
    <t>RAPPRESENTANTI ELETTI 2025/2027</t>
  </si>
  <si>
    <t>Subentra a Romagnoli</t>
  </si>
  <si>
    <t>Rinuncia</t>
  </si>
  <si>
    <t>Subentra a Ferrante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</si>
</sst>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8"/>
      <name val="Arial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5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4" fillId="0" borderId="1" xfId="1" applyBorder="1"/>
    <xf numFmtId="0" fontId="2" fillId="3" borderId="1" xfId="0" applyFont="1" applyFill="1" applyBorder="1"/>
    <xf numFmtId="0" fontId="3" fillId="3" borderId="1" xfId="1" applyFont="1" applyFill="1" applyBorder="1"/>
    <xf numFmtId="0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3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4" borderId="1" xfId="1" applyFont="1" applyFill="1" applyBorder="1"/>
    <xf numFmtId="0" fontId="4" fillId="5" borderId="1" xfId="1" applyFill="1" applyBorder="1"/>
    <xf numFmtId="0" fontId="0" fillId="5" borderId="1" xfId="0" applyFill="1" applyBorder="1"/>
    <xf numFmtId="0" fontId="3" fillId="5" borderId="1" xfId="1" applyFont="1" applyFill="1" applyBorder="1"/>
    <xf numFmtId="0" fontId="2" fillId="5" borderId="1" xfId="0" applyFont="1" applyFill="1" applyBorder="1"/>
    <xf numFmtId="0" fontId="2" fillId="5" borderId="1" xfId="1" applyFont="1" applyFill="1" applyBorder="1"/>
    <xf numFmtId="0" fontId="3" fillId="5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3" fillId="7" borderId="1" xfId="0" applyFont="1" applyFill="1" applyBorder="1"/>
    <xf numFmtId="0" fontId="6" fillId="0" borderId="0" xfId="0" applyFont="1" applyAlignment="1">
      <alignment horizontal="center" vertical="center"/>
    </xf>
    <xf numFmtId="0" fontId="3" fillId="8" borderId="1" xfId="0" applyFont="1" applyFill="1" applyBorder="1"/>
    <xf numFmtId="0" fontId="1" fillId="0" borderId="1" xfId="0" applyFont="1" applyBorder="1"/>
    <xf numFmtId="0" fontId="3" fillId="9" borderId="1" xfId="0" applyFont="1" applyFill="1" applyBorder="1"/>
    <xf numFmtId="0" fontId="0" fillId="9" borderId="1" xfId="0" applyFill="1" applyBorder="1"/>
    <xf numFmtId="0" fontId="0" fillId="10" borderId="1" xfId="0" applyFill="1" applyBorder="1"/>
    <xf numFmtId="0" fontId="3" fillId="10" borderId="1" xfId="0" applyFont="1" applyFill="1" applyBorder="1"/>
    <xf numFmtId="0" fontId="0" fillId="11" borderId="1" xfId="0" applyFill="1" applyBorder="1"/>
    <xf numFmtId="0" fontId="3" fillId="11" borderId="1" xfId="0" applyFont="1" applyFill="1" applyBorder="1"/>
    <xf numFmtId="0" fontId="6" fillId="12" borderId="0" xfId="0" applyFont="1" applyFill="1" applyAlignment="1">
      <alignment horizontal="center" vertical="center"/>
    </xf>
    <xf numFmtId="0" fontId="0" fillId="13" borderId="1" xfId="0" applyFill="1" applyBorder="1"/>
    <xf numFmtId="0" fontId="3" fillId="13" borderId="1" xfId="0" applyFont="1" applyFill="1" applyBorder="1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2" fillId="14" borderId="1" xfId="0" applyFont="1" applyFill="1" applyBorder="1"/>
    <xf numFmtId="0" fontId="0" fillId="14" borderId="1" xfId="0" applyFill="1" applyBorder="1"/>
    <xf numFmtId="0" fontId="0" fillId="2" borderId="4" xfId="0" applyFill="1" applyBorder="1"/>
    <xf numFmtId="0" fontId="4" fillId="14" borderId="1" xfId="1" applyFill="1" applyBorder="1"/>
    <xf numFmtId="0" fontId="3" fillId="6" borderId="1" xfId="0" applyFont="1" applyFill="1" applyBorder="1" applyAlignment="1">
      <alignment horizontal="left" vertical="top"/>
    </xf>
    <xf numFmtId="0" fontId="1" fillId="14" borderId="1" xfId="0" applyFont="1" applyFill="1" applyBorder="1"/>
    <xf numFmtId="0" fontId="2" fillId="7" borderId="1" xfId="0" applyFont="1" applyFill="1" applyBorder="1"/>
    <xf numFmtId="0" fontId="3" fillId="0" borderId="3" xfId="0" applyFont="1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2" fillId="0" borderId="1" xfId="0" applyFont="1" applyBorder="1" applyAlignment="1">
      <alignment horizontal="left"/>
    </xf>
    <xf numFmtId="0" fontId="3" fillId="9" borderId="2" xfId="0" applyFont="1" applyFill="1" applyBorder="1"/>
    <xf numFmtId="0" fontId="3" fillId="9" borderId="3" xfId="0" applyFont="1" applyFill="1" applyBorder="1"/>
    <xf numFmtId="0" fontId="0" fillId="9" borderId="3" xfId="0" applyFill="1" applyBorder="1"/>
    <xf numFmtId="0" fontId="6" fillId="8" borderId="1" xfId="0" applyFont="1" applyFill="1" applyBorder="1" applyAlignment="1">
      <alignment horizontal="center" vertical="center"/>
    </xf>
    <xf numFmtId="0" fontId="3" fillId="9" borderId="10" xfId="0" applyFont="1" applyFill="1" applyBorder="1"/>
    <xf numFmtId="0" fontId="11" fillId="0" borderId="0" xfId="0" applyFont="1"/>
    <xf numFmtId="0" fontId="0" fillId="15" borderId="1" xfId="0" applyFill="1" applyBorder="1"/>
    <xf numFmtId="0" fontId="12" fillId="0" borderId="0" xfId="0" applyFont="1"/>
    <xf numFmtId="0" fontId="6" fillId="15" borderId="0" xfId="0" applyFont="1" applyFill="1" applyAlignment="1">
      <alignment horizontal="center" vertical="center"/>
    </xf>
    <xf numFmtId="0" fontId="0" fillId="0" borderId="15" xfId="0" applyBorder="1"/>
    <xf numFmtId="0" fontId="6" fillId="1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2" fillId="4" borderId="1" xfId="0" applyFont="1" applyFill="1" applyBorder="1"/>
    <xf numFmtId="0" fontId="2" fillId="6" borderId="1" xfId="0" applyFont="1" applyFill="1" applyBorder="1"/>
    <xf numFmtId="0" fontId="9" fillId="0" borderId="0" xfId="0" applyFont="1"/>
    <xf numFmtId="0" fontId="2" fillId="11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9" borderId="2" xfId="0" applyFont="1" applyFill="1" applyBorder="1"/>
    <xf numFmtId="0" fontId="2" fillId="14" borderId="2" xfId="0" applyFont="1" applyFill="1" applyBorder="1"/>
    <xf numFmtId="0" fontId="2" fillId="9" borderId="11" xfId="0" applyFont="1" applyFill="1" applyBorder="1"/>
    <xf numFmtId="0" fontId="2" fillId="10" borderId="1" xfId="0" applyFont="1" applyFill="1" applyBorder="1"/>
    <xf numFmtId="0" fontId="2" fillId="13" borderId="1" xfId="0" applyFont="1" applyFill="1" applyBorder="1"/>
    <xf numFmtId="0" fontId="0" fillId="14" borderId="0" xfId="0" applyFill="1"/>
    <xf numFmtId="0" fontId="3" fillId="9" borderId="16" xfId="0" applyFont="1" applyFill="1" applyBorder="1"/>
    <xf numFmtId="0" fontId="2" fillId="4" borderId="0" xfId="0" applyFont="1" applyFill="1"/>
    <xf numFmtId="0" fontId="1" fillId="5" borderId="1" xfId="0" applyFont="1" applyFill="1" applyBorder="1"/>
    <xf numFmtId="0" fontId="0" fillId="0" borderId="4" xfId="0" applyBorder="1"/>
    <xf numFmtId="0" fontId="10" fillId="0" borderId="0" xfId="0" applyFont="1"/>
    <xf numFmtId="0" fontId="2" fillId="4" borderId="2" xfId="0" applyFont="1" applyFill="1" applyBorder="1"/>
    <xf numFmtId="0" fontId="1" fillId="4" borderId="1" xfId="0" applyFont="1" applyFill="1" applyBorder="1"/>
    <xf numFmtId="0" fontId="13" fillId="4" borderId="1" xfId="0" applyFont="1" applyFill="1" applyBorder="1"/>
    <xf numFmtId="0" fontId="0" fillId="4" borderId="4" xfId="0" applyFill="1" applyBorder="1"/>
    <xf numFmtId="0" fontId="14" fillId="4" borderId="1" xfId="0" applyFont="1" applyFill="1" applyBorder="1"/>
    <xf numFmtId="0" fontId="15" fillId="10" borderId="1" xfId="0" applyFont="1" applyFill="1" applyBorder="1" applyAlignment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0" borderId="0" xfId="0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16" borderId="0" xfId="0" applyFill="1"/>
    <xf numFmtId="0" fontId="0" fillId="9" borderId="0" xfId="0" applyFill="1"/>
    <xf numFmtId="0" fontId="0" fillId="11" borderId="0" xfId="0" applyFill="1"/>
    <xf numFmtId="0" fontId="0" fillId="17" borderId="0" xfId="0" applyFill="1"/>
    <xf numFmtId="0" fontId="0" fillId="18" borderId="0" xfId="0" applyFill="1"/>
    <xf numFmtId="0" fontId="1" fillId="11" borderId="0" xfId="0" applyFont="1" applyFill="1"/>
    <xf numFmtId="0" fontId="2" fillId="9" borderId="0" xfId="0" applyFont="1" applyFill="1"/>
    <xf numFmtId="0" fontId="1" fillId="9" borderId="0" xfId="0" applyFont="1" applyFill="1"/>
    <xf numFmtId="0" fontId="2" fillId="11" borderId="0" xfId="0" applyFont="1" applyFill="1"/>
    <xf numFmtId="0" fontId="2" fillId="17" borderId="0" xfId="0" applyFont="1" applyFill="1"/>
    <xf numFmtId="0" fontId="2" fillId="14" borderId="0" xfId="0" applyFont="1" applyFill="1"/>
    <xf numFmtId="0" fontId="2" fillId="16" borderId="0" xfId="0" applyFont="1" applyFill="1"/>
    <xf numFmtId="0" fontId="2" fillId="7" borderId="0" xfId="0" applyFont="1" applyFill="1"/>
    <xf numFmtId="0" fontId="2" fillId="6" borderId="0" xfId="0" applyFont="1" applyFill="1"/>
    <xf numFmtId="0" fontId="2" fillId="5" borderId="0" xfId="0" applyFont="1" applyFill="1"/>
    <xf numFmtId="0" fontId="2" fillId="3" borderId="0" xfId="0" applyFont="1" applyFill="1"/>
    <xf numFmtId="0" fontId="2" fillId="10" borderId="0" xfId="0" applyFont="1" applyFill="1"/>
    <xf numFmtId="0" fontId="13" fillId="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9" borderId="4" xfId="0" applyFill="1" applyBorder="1"/>
    <xf numFmtId="0" fontId="0" fillId="9" borderId="5" xfId="0" applyFill="1" applyBorder="1"/>
    <xf numFmtId="0" fontId="3" fillId="9" borderId="1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left"/>
    </xf>
    <xf numFmtId="0" fontId="8" fillId="9" borderId="17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e" xfId="0" builtinId="0"/>
    <cellStyle name="Normale 2" xfId="1" xr:uid="{D623D13C-B008-47CC-99AE-28C38F8750DE}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FF00FF"/>
      <color rgb="FFCC99FF"/>
      <color rgb="FFFF33CC"/>
      <color rgb="FF9BC2E6"/>
      <color rgb="FF713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1" id="{C5AF9E94-9172-414C-B790-52217B638BDA}">
    <nsvFilter filterId="{0CDB07DE-5C96-4B91-A710-D90CB53D66AF}" ref="A1:C132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B07DE-5C96-4B91-A710-D90CB53D66AF}" name="Tabella1" displayName="Tabella1" ref="A1:C132" totalsRowShown="0" headerRowDxfId="0">
  <autoFilter ref="A1:C132" xr:uid="{0CDB07DE-5C96-4B91-A710-D90CB53D66AF}"/>
  <tableColumns count="3">
    <tableColumn id="1" xr3:uid="{EC3439B7-B3A6-4D1A-936A-C32DE43A3984}" name="LISTA"/>
    <tableColumn id="2" xr3:uid="{276EA5C9-5D88-4CAC-83FA-187201D1E4D8}" name="ELETTO"/>
    <tableColumn id="4" xr3:uid="{95DB8BBE-4C21-4828-9B79-3A5FB32F728E}" name="ORGA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0BE-F791-48C5-9B69-12409A9804DC}">
  <dimension ref="A1:F136"/>
  <sheetViews>
    <sheetView zoomScaleNormal="100" zoomScalePageLayoutView="40" workbookViewId="0">
      <selection activeCell="E15" sqref="E15"/>
    </sheetView>
  </sheetViews>
  <sheetFormatPr defaultRowHeight="12.5" x14ac:dyDescent="0.25"/>
  <cols>
    <col min="1" max="1" width="32.36328125" customWidth="1"/>
    <col min="2" max="2" width="31.1796875" customWidth="1"/>
    <col min="3" max="3" width="82.453125" customWidth="1"/>
    <col min="4" max="4" width="14.36328125" customWidth="1"/>
    <col min="5" max="5" width="33.81640625" customWidth="1"/>
    <col min="6" max="6" width="18.1796875" style="100" customWidth="1"/>
    <col min="7" max="7" width="31.08984375" customWidth="1"/>
  </cols>
  <sheetData>
    <row r="1" spans="1:6" x14ac:dyDescent="0.25">
      <c r="A1" s="100" t="s">
        <v>1</v>
      </c>
      <c r="B1" s="100" t="s">
        <v>24</v>
      </c>
      <c r="C1" s="100" t="s">
        <v>663</v>
      </c>
      <c r="F1"/>
    </row>
    <row r="2" spans="1:6" ht="13" x14ac:dyDescent="0.3">
      <c r="A2" s="101" t="s">
        <v>25</v>
      </c>
      <c r="B2" s="101" t="s">
        <v>26</v>
      </c>
      <c r="C2" s="123" t="s">
        <v>0</v>
      </c>
      <c r="F2"/>
    </row>
    <row r="3" spans="1:6" x14ac:dyDescent="0.25">
      <c r="A3" s="101" t="s">
        <v>27</v>
      </c>
      <c r="B3" s="101" t="s">
        <v>28</v>
      </c>
      <c r="C3" s="101" t="s">
        <v>0</v>
      </c>
      <c r="F3"/>
    </row>
    <row r="4" spans="1:6" x14ac:dyDescent="0.25">
      <c r="A4" s="101" t="s">
        <v>27</v>
      </c>
      <c r="B4" s="101" t="s">
        <v>29</v>
      </c>
      <c r="C4" s="101" t="s">
        <v>0</v>
      </c>
      <c r="F4"/>
    </row>
    <row r="5" spans="1:6" x14ac:dyDescent="0.25">
      <c r="A5" s="101" t="s">
        <v>30</v>
      </c>
      <c r="B5" s="101" t="s">
        <v>31</v>
      </c>
      <c r="C5" s="101" t="s">
        <v>0</v>
      </c>
      <c r="F5"/>
    </row>
    <row r="6" spans="1:6" x14ac:dyDescent="0.25">
      <c r="A6" s="101" t="s">
        <v>32</v>
      </c>
      <c r="B6" s="101" t="s">
        <v>33</v>
      </c>
      <c r="C6" s="101" t="s">
        <v>0</v>
      </c>
      <c r="F6"/>
    </row>
    <row r="7" spans="1:6" ht="13" x14ac:dyDescent="0.3">
      <c r="A7" s="102" t="s">
        <v>27</v>
      </c>
      <c r="B7" s="102" t="s">
        <v>34</v>
      </c>
      <c r="C7" s="122" t="s">
        <v>2</v>
      </c>
      <c r="F7"/>
    </row>
    <row r="8" spans="1:6" x14ac:dyDescent="0.25">
      <c r="A8" s="102" t="s">
        <v>35</v>
      </c>
      <c r="B8" s="102" t="s">
        <v>36</v>
      </c>
      <c r="C8" s="102" t="s">
        <v>2</v>
      </c>
      <c r="F8"/>
    </row>
    <row r="9" spans="1:6" ht="13" x14ac:dyDescent="0.3">
      <c r="A9" s="103" t="s">
        <v>27</v>
      </c>
      <c r="B9" s="103" t="s">
        <v>37</v>
      </c>
      <c r="C9" s="89" t="s">
        <v>3</v>
      </c>
      <c r="F9"/>
    </row>
    <row r="10" spans="1:6" x14ac:dyDescent="0.25">
      <c r="A10" s="103" t="s">
        <v>35</v>
      </c>
      <c r="B10" s="103" t="s">
        <v>38</v>
      </c>
      <c r="C10" s="103" t="s">
        <v>3</v>
      </c>
      <c r="F10"/>
    </row>
    <row r="11" spans="1:6" ht="13" x14ac:dyDescent="0.3">
      <c r="A11" s="104" t="s">
        <v>25</v>
      </c>
      <c r="B11" s="104" t="s">
        <v>39</v>
      </c>
      <c r="C11" s="121" t="s">
        <v>4</v>
      </c>
      <c r="F11"/>
    </row>
    <row r="12" spans="1:6" x14ac:dyDescent="0.25">
      <c r="A12" s="104" t="s">
        <v>25</v>
      </c>
      <c r="B12" s="104" t="s">
        <v>40</v>
      </c>
      <c r="C12" s="104" t="s">
        <v>4</v>
      </c>
      <c r="F12"/>
    </row>
    <row r="13" spans="1:6" x14ac:dyDescent="0.25">
      <c r="A13" s="104" t="s">
        <v>25</v>
      </c>
      <c r="B13" s="104" t="s">
        <v>41</v>
      </c>
      <c r="C13" s="104" t="s">
        <v>4</v>
      </c>
      <c r="F13"/>
    </row>
    <row r="14" spans="1:6" x14ac:dyDescent="0.25">
      <c r="A14" s="104" t="s">
        <v>42</v>
      </c>
      <c r="B14" s="104" t="s">
        <v>43</v>
      </c>
      <c r="C14" s="104" t="s">
        <v>4</v>
      </c>
      <c r="F14"/>
    </row>
    <row r="15" spans="1:6" x14ac:dyDescent="0.25">
      <c r="A15" s="104" t="s">
        <v>42</v>
      </c>
      <c r="B15" s="104" t="s">
        <v>44</v>
      </c>
      <c r="C15" s="104" t="s">
        <v>4</v>
      </c>
      <c r="F15"/>
    </row>
    <row r="16" spans="1:6" x14ac:dyDescent="0.25">
      <c r="A16" s="104" t="s">
        <v>27</v>
      </c>
      <c r="B16" s="104" t="s">
        <v>45</v>
      </c>
      <c r="C16" s="104" t="s">
        <v>4</v>
      </c>
      <c r="F16"/>
    </row>
    <row r="17" spans="1:6" x14ac:dyDescent="0.25">
      <c r="A17" s="104" t="s">
        <v>27</v>
      </c>
      <c r="B17" s="104" t="s">
        <v>46</v>
      </c>
      <c r="C17" s="104" t="s">
        <v>4</v>
      </c>
      <c r="F17"/>
    </row>
    <row r="18" spans="1:6" x14ac:dyDescent="0.25">
      <c r="A18" s="104" t="s">
        <v>27</v>
      </c>
      <c r="B18" s="104" t="s">
        <v>47</v>
      </c>
      <c r="C18" s="104" t="s">
        <v>4</v>
      </c>
      <c r="F18"/>
    </row>
    <row r="19" spans="1:6" x14ac:dyDescent="0.25">
      <c r="A19" s="104" t="s">
        <v>27</v>
      </c>
      <c r="B19" s="104" t="s">
        <v>48</v>
      </c>
      <c r="C19" s="104" t="s">
        <v>4</v>
      </c>
      <c r="F19"/>
    </row>
    <row r="20" spans="1:6" x14ac:dyDescent="0.25">
      <c r="A20" s="104" t="s">
        <v>27</v>
      </c>
      <c r="B20" s="104" t="s">
        <v>49</v>
      </c>
      <c r="C20" s="104" t="s">
        <v>4</v>
      </c>
      <c r="F20"/>
    </row>
    <row r="21" spans="1:6" x14ac:dyDescent="0.25">
      <c r="A21" s="104" t="s">
        <v>27</v>
      </c>
      <c r="B21" s="104" t="s">
        <v>50</v>
      </c>
      <c r="C21" s="104" t="s">
        <v>4</v>
      </c>
      <c r="F21"/>
    </row>
    <row r="22" spans="1:6" x14ac:dyDescent="0.25">
      <c r="A22" s="104" t="s">
        <v>27</v>
      </c>
      <c r="B22" s="104" t="s">
        <v>51</v>
      </c>
      <c r="C22" s="104" t="s">
        <v>4</v>
      </c>
      <c r="F22"/>
    </row>
    <row r="23" spans="1:6" x14ac:dyDescent="0.25">
      <c r="A23" s="104" t="s">
        <v>27</v>
      </c>
      <c r="B23" s="104" t="s">
        <v>52</v>
      </c>
      <c r="C23" s="104" t="s">
        <v>4</v>
      </c>
      <c r="F23"/>
    </row>
    <row r="24" spans="1:6" x14ac:dyDescent="0.25">
      <c r="A24" s="104" t="s">
        <v>27</v>
      </c>
      <c r="B24" s="104" t="s">
        <v>53</v>
      </c>
      <c r="C24" s="104" t="s">
        <v>4</v>
      </c>
      <c r="F24"/>
    </row>
    <row r="25" spans="1:6" x14ac:dyDescent="0.25">
      <c r="A25" s="104" t="s">
        <v>54</v>
      </c>
      <c r="B25" s="104" t="s">
        <v>55</v>
      </c>
      <c r="C25" s="104" t="s">
        <v>4</v>
      </c>
      <c r="F25"/>
    </row>
    <row r="26" spans="1:6" x14ac:dyDescent="0.25">
      <c r="A26" s="104" t="s">
        <v>30</v>
      </c>
      <c r="B26" s="104" t="s">
        <v>56</v>
      </c>
      <c r="C26" s="104" t="s">
        <v>4</v>
      </c>
      <c r="F26"/>
    </row>
    <row r="27" spans="1:6" x14ac:dyDescent="0.25">
      <c r="A27" s="104" t="s">
        <v>30</v>
      </c>
      <c r="B27" s="104" t="s">
        <v>57</v>
      </c>
      <c r="C27" s="104" t="s">
        <v>4</v>
      </c>
      <c r="F27"/>
    </row>
    <row r="28" spans="1:6" x14ac:dyDescent="0.25">
      <c r="A28" s="104" t="s">
        <v>32</v>
      </c>
      <c r="B28" s="104" t="s">
        <v>58</v>
      </c>
      <c r="C28" s="104" t="s">
        <v>4</v>
      </c>
      <c r="F28"/>
    </row>
    <row r="29" spans="1:6" x14ac:dyDescent="0.25">
      <c r="A29" s="104" t="s">
        <v>32</v>
      </c>
      <c r="B29" s="104" t="s">
        <v>59</v>
      </c>
      <c r="C29" s="104" t="s">
        <v>4</v>
      </c>
      <c r="F29"/>
    </row>
    <row r="30" spans="1:6" x14ac:dyDescent="0.25">
      <c r="A30" s="104" t="s">
        <v>32</v>
      </c>
      <c r="B30" s="104" t="s">
        <v>60</v>
      </c>
      <c r="C30" s="104" t="s">
        <v>4</v>
      </c>
      <c r="F30"/>
    </row>
    <row r="31" spans="1:6" ht="13" x14ac:dyDescent="0.3">
      <c r="A31" s="104" t="s">
        <v>61</v>
      </c>
      <c r="B31" s="104" t="s">
        <v>62</v>
      </c>
      <c r="C31" s="121" t="s">
        <v>5</v>
      </c>
      <c r="F31"/>
    </row>
    <row r="32" spans="1:6" ht="13" x14ac:dyDescent="0.3">
      <c r="A32" s="104" t="s">
        <v>27</v>
      </c>
      <c r="B32" s="104" t="s">
        <v>63</v>
      </c>
      <c r="C32" s="121" t="s">
        <v>5</v>
      </c>
      <c r="F32"/>
    </row>
    <row r="33" spans="1:6" ht="13" x14ac:dyDescent="0.3">
      <c r="A33" s="104" t="s">
        <v>27</v>
      </c>
      <c r="B33" s="104" t="s">
        <v>64</v>
      </c>
      <c r="C33" s="121" t="s">
        <v>6</v>
      </c>
      <c r="F33"/>
    </row>
    <row r="34" spans="1:6" ht="13" x14ac:dyDescent="0.3">
      <c r="A34" s="104" t="s">
        <v>27</v>
      </c>
      <c r="B34" s="104" t="s">
        <v>65</v>
      </c>
      <c r="C34" s="121" t="s">
        <v>6</v>
      </c>
      <c r="F34"/>
    </row>
    <row r="35" spans="1:6" ht="13" x14ac:dyDescent="0.3">
      <c r="A35" s="104" t="s">
        <v>27</v>
      </c>
      <c r="B35" s="104" t="s">
        <v>66</v>
      </c>
      <c r="C35" s="121" t="s">
        <v>7</v>
      </c>
      <c r="F35"/>
    </row>
    <row r="36" spans="1:6" ht="13" x14ac:dyDescent="0.3">
      <c r="A36" s="104" t="s">
        <v>42</v>
      </c>
      <c r="B36" s="104" t="s">
        <v>67</v>
      </c>
      <c r="C36" s="121" t="s">
        <v>7</v>
      </c>
      <c r="F36"/>
    </row>
    <row r="37" spans="1:6" ht="13" x14ac:dyDescent="0.3">
      <c r="A37" s="104" t="s">
        <v>32</v>
      </c>
      <c r="B37" s="104" t="s">
        <v>68</v>
      </c>
      <c r="C37" s="121" t="s">
        <v>8</v>
      </c>
      <c r="F37"/>
    </row>
    <row r="38" spans="1:6" ht="13" x14ac:dyDescent="0.3">
      <c r="A38" s="104" t="s">
        <v>27</v>
      </c>
      <c r="B38" s="104" t="s">
        <v>69</v>
      </c>
      <c r="C38" s="121" t="s">
        <v>8</v>
      </c>
      <c r="F38"/>
    </row>
    <row r="39" spans="1:6" ht="13" x14ac:dyDescent="0.3">
      <c r="A39" s="104" t="s">
        <v>70</v>
      </c>
      <c r="B39" s="104" t="s">
        <v>71</v>
      </c>
      <c r="C39" s="121" t="s">
        <v>9</v>
      </c>
      <c r="F39"/>
    </row>
    <row r="40" spans="1:6" ht="13" x14ac:dyDescent="0.3">
      <c r="A40" s="104" t="s">
        <v>27</v>
      </c>
      <c r="B40" s="104" t="s">
        <v>665</v>
      </c>
      <c r="C40" s="121" t="s">
        <v>9</v>
      </c>
      <c r="F40"/>
    </row>
    <row r="41" spans="1:6" ht="13" x14ac:dyDescent="0.3">
      <c r="A41" s="104" t="s">
        <v>25</v>
      </c>
      <c r="B41" s="104" t="s">
        <v>73</v>
      </c>
      <c r="C41" s="121" t="s">
        <v>10</v>
      </c>
      <c r="F41"/>
    </row>
    <row r="42" spans="1:6" ht="13" x14ac:dyDescent="0.3">
      <c r="A42" s="104" t="s">
        <v>25</v>
      </c>
      <c r="B42" s="104" t="s">
        <v>39</v>
      </c>
      <c r="C42" s="121" t="s">
        <v>10</v>
      </c>
      <c r="F42"/>
    </row>
    <row r="43" spans="1:6" ht="13" x14ac:dyDescent="0.3">
      <c r="A43" s="104" t="s">
        <v>30</v>
      </c>
      <c r="B43" s="104" t="s">
        <v>74</v>
      </c>
      <c r="C43" s="121" t="s">
        <v>11</v>
      </c>
      <c r="F43"/>
    </row>
    <row r="44" spans="1:6" ht="13" x14ac:dyDescent="0.3">
      <c r="A44" s="104" t="s">
        <v>27</v>
      </c>
      <c r="B44" s="104" t="s">
        <v>75</v>
      </c>
      <c r="C44" s="121" t="s">
        <v>11</v>
      </c>
      <c r="F44"/>
    </row>
    <row r="45" spans="1:6" ht="13" x14ac:dyDescent="0.3">
      <c r="A45" s="104" t="s">
        <v>27</v>
      </c>
      <c r="B45" s="104" t="s">
        <v>76</v>
      </c>
      <c r="C45" s="121" t="s">
        <v>12</v>
      </c>
      <c r="F45"/>
    </row>
    <row r="46" spans="1:6" ht="13" x14ac:dyDescent="0.3">
      <c r="A46" s="104" t="s">
        <v>42</v>
      </c>
      <c r="B46" s="104" t="s">
        <v>77</v>
      </c>
      <c r="C46" s="121" t="s">
        <v>12</v>
      </c>
      <c r="F46"/>
    </row>
    <row r="47" spans="1:6" ht="13" x14ac:dyDescent="0.3">
      <c r="A47" s="104" t="s">
        <v>78</v>
      </c>
      <c r="B47" s="104" t="s">
        <v>79</v>
      </c>
      <c r="C47" s="121" t="s">
        <v>664</v>
      </c>
      <c r="F47"/>
    </row>
    <row r="48" spans="1:6" ht="13" x14ac:dyDescent="0.3">
      <c r="A48" s="105" t="s">
        <v>61</v>
      </c>
      <c r="B48" s="105" t="s">
        <v>62</v>
      </c>
      <c r="C48" s="120" t="s">
        <v>13</v>
      </c>
      <c r="F48"/>
    </row>
    <row r="49" spans="1:6" x14ac:dyDescent="0.25">
      <c r="A49" s="105" t="s">
        <v>61</v>
      </c>
      <c r="B49" s="105" t="s">
        <v>80</v>
      </c>
      <c r="C49" s="105" t="s">
        <v>13</v>
      </c>
      <c r="F49"/>
    </row>
    <row r="50" spans="1:6" x14ac:dyDescent="0.25">
      <c r="A50" s="105" t="s">
        <v>61</v>
      </c>
      <c r="B50" s="105" t="s">
        <v>81</v>
      </c>
      <c r="C50" s="105" t="s">
        <v>13</v>
      </c>
      <c r="F50"/>
    </row>
    <row r="51" spans="1:6" x14ac:dyDescent="0.25">
      <c r="A51" s="105" t="s">
        <v>27</v>
      </c>
      <c r="B51" s="105" t="s">
        <v>63</v>
      </c>
      <c r="C51" s="105" t="s">
        <v>13</v>
      </c>
      <c r="F51"/>
    </row>
    <row r="52" spans="1:6" x14ac:dyDescent="0.25">
      <c r="A52" s="105" t="s">
        <v>27</v>
      </c>
      <c r="B52" s="105" t="s">
        <v>82</v>
      </c>
      <c r="C52" s="105" t="s">
        <v>13</v>
      </c>
      <c r="F52"/>
    </row>
    <row r="53" spans="1:6" ht="13" x14ac:dyDescent="0.3">
      <c r="A53" s="106" t="s">
        <v>25</v>
      </c>
      <c r="B53" s="106" t="s">
        <v>83</v>
      </c>
      <c r="C53" s="119" t="s">
        <v>14</v>
      </c>
      <c r="F53"/>
    </row>
    <row r="54" spans="1:6" x14ac:dyDescent="0.25">
      <c r="A54" s="106" t="s">
        <v>27</v>
      </c>
      <c r="B54" s="106" t="s">
        <v>84</v>
      </c>
      <c r="C54" s="106" t="s">
        <v>14</v>
      </c>
      <c r="F54"/>
    </row>
    <row r="55" spans="1:6" x14ac:dyDescent="0.25">
      <c r="A55" s="106" t="s">
        <v>27</v>
      </c>
      <c r="B55" s="106" t="s">
        <v>64</v>
      </c>
      <c r="C55" s="106" t="s">
        <v>14</v>
      </c>
      <c r="F55"/>
    </row>
    <row r="56" spans="1:6" x14ac:dyDescent="0.25">
      <c r="A56" s="106" t="s">
        <v>27</v>
      </c>
      <c r="B56" s="106" t="s">
        <v>85</v>
      </c>
      <c r="C56" s="106" t="s">
        <v>14</v>
      </c>
      <c r="F56"/>
    </row>
    <row r="57" spans="1:6" x14ac:dyDescent="0.25">
      <c r="A57" s="106" t="s">
        <v>32</v>
      </c>
      <c r="B57" s="106" t="s">
        <v>86</v>
      </c>
      <c r="C57" s="106" t="s">
        <v>14</v>
      </c>
      <c r="F57"/>
    </row>
    <row r="58" spans="1:6" ht="13.25" customHeight="1" x14ac:dyDescent="0.3">
      <c r="A58" s="106" t="s">
        <v>42</v>
      </c>
      <c r="B58" s="106" t="s">
        <v>87</v>
      </c>
      <c r="C58" s="119" t="s">
        <v>15</v>
      </c>
      <c r="F58"/>
    </row>
    <row r="59" spans="1:6" x14ac:dyDescent="0.25">
      <c r="A59" s="106" t="s">
        <v>27</v>
      </c>
      <c r="B59" s="106" t="s">
        <v>65</v>
      </c>
      <c r="C59" s="106" t="s">
        <v>15</v>
      </c>
      <c r="F59"/>
    </row>
    <row r="60" spans="1:6" x14ac:dyDescent="0.25">
      <c r="A60" s="106" t="s">
        <v>27</v>
      </c>
      <c r="B60" s="106" t="s">
        <v>88</v>
      </c>
      <c r="C60" s="106" t="s">
        <v>15</v>
      </c>
      <c r="F60"/>
    </row>
    <row r="61" spans="1:6" x14ac:dyDescent="0.25">
      <c r="A61" s="106" t="s">
        <v>27</v>
      </c>
      <c r="B61" s="106" t="s">
        <v>89</v>
      </c>
      <c r="C61" s="106" t="s">
        <v>15</v>
      </c>
      <c r="F61"/>
    </row>
    <row r="62" spans="1:6" x14ac:dyDescent="0.25">
      <c r="A62" s="106" t="s">
        <v>27</v>
      </c>
      <c r="B62" s="106" t="s">
        <v>90</v>
      </c>
      <c r="C62" s="106" t="s">
        <v>15</v>
      </c>
      <c r="F62"/>
    </row>
    <row r="63" spans="1:6" x14ac:dyDescent="0.25">
      <c r="A63" s="106" t="s">
        <v>30</v>
      </c>
      <c r="B63" s="106" t="s">
        <v>91</v>
      </c>
      <c r="C63" s="106" t="s">
        <v>15</v>
      </c>
      <c r="F63"/>
    </row>
    <row r="64" spans="1:6" x14ac:dyDescent="0.25">
      <c r="A64" s="106" t="s">
        <v>32</v>
      </c>
      <c r="B64" s="106" t="s">
        <v>92</v>
      </c>
      <c r="C64" s="106" t="s">
        <v>15</v>
      </c>
      <c r="F64"/>
    </row>
    <row r="65" spans="1:6" ht="13" x14ac:dyDescent="0.3">
      <c r="A65" s="107" t="s">
        <v>25</v>
      </c>
      <c r="B65" s="111" t="s">
        <v>93</v>
      </c>
      <c r="C65" s="118" t="s">
        <v>16</v>
      </c>
      <c r="F65"/>
    </row>
    <row r="66" spans="1:6" x14ac:dyDescent="0.25">
      <c r="A66" s="107" t="s">
        <v>42</v>
      </c>
      <c r="B66" s="111" t="s">
        <v>67</v>
      </c>
      <c r="C66" s="107" t="s">
        <v>16</v>
      </c>
      <c r="F66"/>
    </row>
    <row r="67" spans="1:6" x14ac:dyDescent="0.25">
      <c r="A67" s="107" t="s">
        <v>27</v>
      </c>
      <c r="B67" s="111" t="s">
        <v>66</v>
      </c>
      <c r="C67" s="107" t="s">
        <v>16</v>
      </c>
      <c r="F67"/>
    </row>
    <row r="68" spans="1:6" x14ac:dyDescent="0.25">
      <c r="A68" s="107" t="s">
        <v>27</v>
      </c>
      <c r="B68" s="111" t="s">
        <v>53</v>
      </c>
      <c r="C68" s="107" t="s">
        <v>16</v>
      </c>
      <c r="F68"/>
    </row>
    <row r="69" spans="1:6" x14ac:dyDescent="0.25">
      <c r="A69" s="107" t="s">
        <v>27</v>
      </c>
      <c r="B69" s="111" t="s">
        <v>52</v>
      </c>
      <c r="C69" s="107" t="s">
        <v>16</v>
      </c>
      <c r="F69"/>
    </row>
    <row r="70" spans="1:6" x14ac:dyDescent="0.25">
      <c r="A70" s="107" t="s">
        <v>27</v>
      </c>
      <c r="B70" s="111" t="s">
        <v>94</v>
      </c>
      <c r="C70" s="107" t="s">
        <v>16</v>
      </c>
      <c r="F70"/>
    </row>
    <row r="71" spans="1:6" x14ac:dyDescent="0.25">
      <c r="A71" s="107" t="s">
        <v>32</v>
      </c>
      <c r="B71" s="111" t="s">
        <v>95</v>
      </c>
      <c r="C71" s="107" t="s">
        <v>16</v>
      </c>
      <c r="F71"/>
    </row>
    <row r="72" spans="1:6" ht="13" x14ac:dyDescent="0.3">
      <c r="A72" s="108" t="s">
        <v>27</v>
      </c>
      <c r="B72" s="108" t="s">
        <v>97</v>
      </c>
      <c r="C72" s="113" t="s">
        <v>96</v>
      </c>
      <c r="F72"/>
    </row>
    <row r="73" spans="1:6" x14ac:dyDescent="0.25">
      <c r="A73" s="108" t="s">
        <v>27</v>
      </c>
      <c r="B73" s="108" t="s">
        <v>98</v>
      </c>
      <c r="C73" s="108" t="s">
        <v>96</v>
      </c>
      <c r="F73"/>
    </row>
    <row r="74" spans="1:6" x14ac:dyDescent="0.25">
      <c r="A74" s="108" t="s">
        <v>32</v>
      </c>
      <c r="B74" s="108" t="s">
        <v>99</v>
      </c>
      <c r="C74" s="108" t="s">
        <v>96</v>
      </c>
      <c r="F74"/>
    </row>
    <row r="75" spans="1:6" x14ac:dyDescent="0.25">
      <c r="A75" s="108" t="s">
        <v>32</v>
      </c>
      <c r="B75" s="108" t="s">
        <v>100</v>
      </c>
      <c r="C75" s="108" t="s">
        <v>96</v>
      </c>
      <c r="F75"/>
    </row>
    <row r="76" spans="1:6" x14ac:dyDescent="0.25">
      <c r="A76" s="108" t="s">
        <v>32</v>
      </c>
      <c r="B76" s="108" t="s">
        <v>68</v>
      </c>
      <c r="C76" s="108" t="s">
        <v>96</v>
      </c>
      <c r="F76"/>
    </row>
    <row r="77" spans="1:6" x14ac:dyDescent="0.25">
      <c r="A77" s="108" t="s">
        <v>32</v>
      </c>
      <c r="B77" s="108" t="s">
        <v>101</v>
      </c>
      <c r="C77" s="108" t="s">
        <v>96</v>
      </c>
      <c r="F77"/>
    </row>
    <row r="78" spans="1:6" x14ac:dyDescent="0.25">
      <c r="A78" s="108" t="s">
        <v>32</v>
      </c>
      <c r="B78" s="108" t="s">
        <v>102</v>
      </c>
      <c r="C78" s="108" t="s">
        <v>96</v>
      </c>
      <c r="F78"/>
    </row>
    <row r="79" spans="1:6" ht="13" x14ac:dyDescent="0.3">
      <c r="A79" s="108" t="s">
        <v>27</v>
      </c>
      <c r="B79" s="108" t="s">
        <v>69</v>
      </c>
      <c r="C79" s="113" t="s">
        <v>103</v>
      </c>
      <c r="F79"/>
    </row>
    <row r="80" spans="1:6" x14ac:dyDescent="0.25">
      <c r="A80" s="108" t="s">
        <v>27</v>
      </c>
      <c r="B80" s="108" t="s">
        <v>104</v>
      </c>
      <c r="C80" s="108" t="s">
        <v>103</v>
      </c>
      <c r="F80"/>
    </row>
    <row r="81" spans="1:6" x14ac:dyDescent="0.25">
      <c r="A81" s="108" t="s">
        <v>27</v>
      </c>
      <c r="B81" s="108" t="s">
        <v>105</v>
      </c>
      <c r="C81" s="108" t="s">
        <v>103</v>
      </c>
      <c r="F81"/>
    </row>
    <row r="82" spans="1:6" x14ac:dyDescent="0.25">
      <c r="A82" s="114" t="s">
        <v>27</v>
      </c>
      <c r="B82" s="114" t="s">
        <v>496</v>
      </c>
      <c r="C82" s="108" t="s">
        <v>103</v>
      </c>
      <c r="F82"/>
    </row>
    <row r="83" spans="1:6" x14ac:dyDescent="0.25">
      <c r="A83" s="108" t="s">
        <v>27</v>
      </c>
      <c r="B83" s="114" t="s">
        <v>106</v>
      </c>
      <c r="C83" s="108" t="s">
        <v>103</v>
      </c>
      <c r="F83"/>
    </row>
    <row r="84" spans="1:6" x14ac:dyDescent="0.25">
      <c r="A84" s="114" t="s">
        <v>30</v>
      </c>
      <c r="B84" s="114" t="s">
        <v>252</v>
      </c>
      <c r="C84" s="108" t="s">
        <v>103</v>
      </c>
      <c r="F84"/>
    </row>
    <row r="85" spans="1:6" x14ac:dyDescent="0.25">
      <c r="A85" s="108" t="s">
        <v>32</v>
      </c>
      <c r="B85" s="108" t="s">
        <v>107</v>
      </c>
      <c r="C85" s="108" t="s">
        <v>103</v>
      </c>
      <c r="F85"/>
    </row>
    <row r="86" spans="1:6" ht="13" x14ac:dyDescent="0.3">
      <c r="A86" s="87" t="s">
        <v>70</v>
      </c>
      <c r="B86" s="87" t="s">
        <v>108</v>
      </c>
      <c r="C86" s="117" t="s">
        <v>17</v>
      </c>
      <c r="F86"/>
    </row>
    <row r="87" spans="1:6" x14ac:dyDescent="0.25">
      <c r="A87" s="87" t="s">
        <v>70</v>
      </c>
      <c r="B87" s="87" t="s">
        <v>71</v>
      </c>
      <c r="C87" s="87" t="s">
        <v>17</v>
      </c>
      <c r="F87"/>
    </row>
    <row r="88" spans="1:6" x14ac:dyDescent="0.25">
      <c r="A88" s="87" t="s">
        <v>70</v>
      </c>
      <c r="B88" s="87" t="s">
        <v>109</v>
      </c>
      <c r="C88" s="87" t="s">
        <v>17</v>
      </c>
      <c r="F88"/>
    </row>
    <row r="89" spans="1:6" x14ac:dyDescent="0.25">
      <c r="A89" s="87" t="s">
        <v>70</v>
      </c>
      <c r="B89" s="87" t="s">
        <v>110</v>
      </c>
      <c r="C89" s="87" t="s">
        <v>17</v>
      </c>
      <c r="F89"/>
    </row>
    <row r="90" spans="1:6" x14ac:dyDescent="0.25">
      <c r="A90" s="87" t="s">
        <v>27</v>
      </c>
      <c r="B90" s="87" t="s">
        <v>111</v>
      </c>
      <c r="C90" s="87" t="s">
        <v>17</v>
      </c>
      <c r="F90"/>
    </row>
    <row r="91" spans="1:6" ht="13" x14ac:dyDescent="0.3">
      <c r="A91" s="87" t="s">
        <v>27</v>
      </c>
      <c r="B91" s="87" t="s">
        <v>112</v>
      </c>
      <c r="C91" s="117" t="s">
        <v>18</v>
      </c>
      <c r="F91"/>
    </row>
    <row r="92" spans="1:6" x14ac:dyDescent="0.25">
      <c r="A92" s="87" t="s">
        <v>27</v>
      </c>
      <c r="B92" s="87" t="s">
        <v>665</v>
      </c>
      <c r="C92" s="87" t="s">
        <v>18</v>
      </c>
      <c r="F92"/>
    </row>
    <row r="93" spans="1:6" x14ac:dyDescent="0.25">
      <c r="A93" s="87" t="s">
        <v>27</v>
      </c>
      <c r="B93" s="87" t="s">
        <v>113</v>
      </c>
      <c r="C93" s="87" t="s">
        <v>18</v>
      </c>
      <c r="F93"/>
    </row>
    <row r="94" spans="1:6" x14ac:dyDescent="0.25">
      <c r="A94" s="87" t="s">
        <v>27</v>
      </c>
      <c r="B94" s="87" t="s">
        <v>114</v>
      </c>
      <c r="C94" s="87" t="s">
        <v>18</v>
      </c>
      <c r="F94"/>
    </row>
    <row r="95" spans="1:6" x14ac:dyDescent="0.25">
      <c r="A95" s="87" t="s">
        <v>30</v>
      </c>
      <c r="B95" s="87" t="s">
        <v>57</v>
      </c>
      <c r="C95" s="87" t="s">
        <v>18</v>
      </c>
      <c r="F95"/>
    </row>
    <row r="96" spans="1:6" ht="13" x14ac:dyDescent="0.3">
      <c r="A96" s="109" t="s">
        <v>25</v>
      </c>
      <c r="B96" s="112" t="s">
        <v>39</v>
      </c>
      <c r="C96" s="115" t="s">
        <v>19</v>
      </c>
      <c r="F96"/>
    </row>
    <row r="97" spans="1:6" x14ac:dyDescent="0.25">
      <c r="A97" s="109" t="s">
        <v>25</v>
      </c>
      <c r="B97" s="109" t="s">
        <v>115</v>
      </c>
      <c r="C97" s="109" t="s">
        <v>19</v>
      </c>
      <c r="F97"/>
    </row>
    <row r="98" spans="1:6" x14ac:dyDescent="0.25">
      <c r="A98" s="109" t="s">
        <v>25</v>
      </c>
      <c r="B98" s="109" t="s">
        <v>116</v>
      </c>
      <c r="C98" s="109" t="s">
        <v>19</v>
      </c>
      <c r="F98"/>
    </row>
    <row r="99" spans="1:6" x14ac:dyDescent="0.25">
      <c r="A99" s="109" t="s">
        <v>25</v>
      </c>
      <c r="B99" s="109" t="s">
        <v>117</v>
      </c>
      <c r="C99" s="109" t="s">
        <v>19</v>
      </c>
      <c r="F99"/>
    </row>
    <row r="100" spans="1:6" x14ac:dyDescent="0.25">
      <c r="A100" s="109" t="s">
        <v>118</v>
      </c>
      <c r="B100" s="109" t="s">
        <v>119</v>
      </c>
      <c r="C100" s="109" t="s">
        <v>19</v>
      </c>
      <c r="F100"/>
    </row>
    <row r="101" spans="1:6" x14ac:dyDescent="0.25">
      <c r="A101" s="109" t="s">
        <v>27</v>
      </c>
      <c r="B101" s="109" t="s">
        <v>120</v>
      </c>
      <c r="C101" s="109" t="s">
        <v>19</v>
      </c>
      <c r="F101"/>
    </row>
    <row r="102" spans="1:6" x14ac:dyDescent="0.25">
      <c r="A102" s="109" t="s">
        <v>32</v>
      </c>
      <c r="B102" s="109" t="s">
        <v>121</v>
      </c>
      <c r="C102" s="109" t="s">
        <v>19</v>
      </c>
      <c r="F102"/>
    </row>
    <row r="103" spans="1:6" ht="13" x14ac:dyDescent="0.3">
      <c r="A103" s="109" t="s">
        <v>25</v>
      </c>
      <c r="B103" s="109" t="s">
        <v>73</v>
      </c>
      <c r="C103" s="115" t="s">
        <v>20</v>
      </c>
      <c r="F103"/>
    </row>
    <row r="104" spans="1:6" x14ac:dyDescent="0.25">
      <c r="A104" s="109" t="s">
        <v>25</v>
      </c>
      <c r="B104" s="109" t="s">
        <v>122</v>
      </c>
      <c r="C104" s="109" t="s">
        <v>20</v>
      </c>
      <c r="F104"/>
    </row>
    <row r="105" spans="1:6" x14ac:dyDescent="0.25">
      <c r="A105" s="109" t="s">
        <v>25</v>
      </c>
      <c r="B105" s="109" t="s">
        <v>123</v>
      </c>
      <c r="C105" s="109" t="s">
        <v>20</v>
      </c>
      <c r="F105"/>
    </row>
    <row r="106" spans="1:6" x14ac:dyDescent="0.25">
      <c r="A106" s="109" t="s">
        <v>25</v>
      </c>
      <c r="B106" s="109" t="s">
        <v>124</v>
      </c>
      <c r="C106" s="109" t="s">
        <v>20</v>
      </c>
      <c r="F106"/>
    </row>
    <row r="107" spans="1:6" x14ac:dyDescent="0.25">
      <c r="A107" s="109" t="s">
        <v>118</v>
      </c>
      <c r="B107" s="109" t="s">
        <v>125</v>
      </c>
      <c r="C107" s="109" t="s">
        <v>20</v>
      </c>
      <c r="F107"/>
    </row>
    <row r="108" spans="1:6" x14ac:dyDescent="0.25">
      <c r="A108" s="109" t="s">
        <v>27</v>
      </c>
      <c r="B108" s="109" t="s">
        <v>126</v>
      </c>
      <c r="C108" s="109" t="s">
        <v>20</v>
      </c>
      <c r="F108"/>
    </row>
    <row r="109" spans="1:6" x14ac:dyDescent="0.25">
      <c r="A109" s="109" t="s">
        <v>54</v>
      </c>
      <c r="B109" s="112" t="s">
        <v>55</v>
      </c>
      <c r="C109" s="109" t="s">
        <v>20</v>
      </c>
      <c r="F109"/>
    </row>
    <row r="110" spans="1:6" x14ac:dyDescent="0.25">
      <c r="A110" s="109" t="s">
        <v>32</v>
      </c>
      <c r="B110" s="112" t="s">
        <v>59</v>
      </c>
      <c r="C110" s="109" t="s">
        <v>20</v>
      </c>
      <c r="F110"/>
    </row>
    <row r="111" spans="1:6" x14ac:dyDescent="0.25">
      <c r="A111" s="112" t="s">
        <v>32</v>
      </c>
      <c r="B111" s="112" t="s">
        <v>399</v>
      </c>
      <c r="C111" s="109" t="s">
        <v>20</v>
      </c>
      <c r="F111"/>
    </row>
    <row r="112" spans="1:6" ht="13" x14ac:dyDescent="0.3">
      <c r="A112" s="109" t="s">
        <v>25</v>
      </c>
      <c r="B112" s="109" t="s">
        <v>41</v>
      </c>
      <c r="C112" s="115" t="s">
        <v>21</v>
      </c>
      <c r="F112"/>
    </row>
    <row r="113" spans="1:6" x14ac:dyDescent="0.25">
      <c r="A113" s="109" t="s">
        <v>25</v>
      </c>
      <c r="B113" s="109" t="s">
        <v>129</v>
      </c>
      <c r="C113" s="109" t="s">
        <v>21</v>
      </c>
      <c r="F113"/>
    </row>
    <row r="114" spans="1:6" x14ac:dyDescent="0.25">
      <c r="A114" s="109" t="s">
        <v>25</v>
      </c>
      <c r="B114" s="109" t="s">
        <v>130</v>
      </c>
      <c r="C114" s="109" t="s">
        <v>21</v>
      </c>
      <c r="F114"/>
    </row>
    <row r="115" spans="1:6" x14ac:dyDescent="0.25">
      <c r="A115" s="109" t="s">
        <v>27</v>
      </c>
      <c r="B115" s="109" t="s">
        <v>131</v>
      </c>
      <c r="C115" s="109" t="s">
        <v>21</v>
      </c>
      <c r="F115"/>
    </row>
    <row r="116" spans="1:6" x14ac:dyDescent="0.25">
      <c r="A116" s="109" t="s">
        <v>54</v>
      </c>
      <c r="B116" s="109" t="s">
        <v>132</v>
      </c>
      <c r="C116" s="109" t="s">
        <v>21</v>
      </c>
      <c r="F116"/>
    </row>
    <row r="117" spans="1:6" x14ac:dyDescent="0.25">
      <c r="A117" s="109" t="s">
        <v>30</v>
      </c>
      <c r="B117" s="109" t="s">
        <v>133</v>
      </c>
      <c r="C117" s="109" t="s">
        <v>21</v>
      </c>
      <c r="F117"/>
    </row>
    <row r="118" spans="1:6" x14ac:dyDescent="0.25">
      <c r="A118" s="109" t="s">
        <v>32</v>
      </c>
      <c r="B118" s="109" t="s">
        <v>134</v>
      </c>
      <c r="C118" s="109" t="s">
        <v>21</v>
      </c>
      <c r="F118"/>
    </row>
    <row r="119" spans="1:6" ht="13" x14ac:dyDescent="0.3">
      <c r="A119" t="s">
        <v>25</v>
      </c>
      <c r="B119" t="s">
        <v>135</v>
      </c>
      <c r="C119" s="1" t="s">
        <v>22</v>
      </c>
      <c r="F119"/>
    </row>
    <row r="120" spans="1:6" x14ac:dyDescent="0.25">
      <c r="A120" t="s">
        <v>27</v>
      </c>
      <c r="B120" t="s">
        <v>75</v>
      </c>
      <c r="C120" t="s">
        <v>22</v>
      </c>
      <c r="F120"/>
    </row>
    <row r="121" spans="1:6" x14ac:dyDescent="0.25">
      <c r="A121" t="s">
        <v>27</v>
      </c>
      <c r="B121" t="s">
        <v>136</v>
      </c>
      <c r="C121" t="s">
        <v>22</v>
      </c>
      <c r="F121"/>
    </row>
    <row r="122" spans="1:6" x14ac:dyDescent="0.25">
      <c r="A122" t="s">
        <v>27</v>
      </c>
      <c r="B122" t="s">
        <v>137</v>
      </c>
      <c r="C122" t="s">
        <v>22</v>
      </c>
      <c r="F122"/>
    </row>
    <row r="123" spans="1:6" x14ac:dyDescent="0.25">
      <c r="A123" t="s">
        <v>27</v>
      </c>
      <c r="B123" t="s">
        <v>138</v>
      </c>
      <c r="C123" t="s">
        <v>22</v>
      </c>
      <c r="F123"/>
    </row>
    <row r="124" spans="1:6" x14ac:dyDescent="0.25">
      <c r="A124" t="s">
        <v>30</v>
      </c>
      <c r="B124" t="s">
        <v>74</v>
      </c>
      <c r="C124" t="s">
        <v>22</v>
      </c>
      <c r="F124"/>
    </row>
    <row r="125" spans="1:6" x14ac:dyDescent="0.25">
      <c r="A125" t="s">
        <v>30</v>
      </c>
      <c r="B125" t="s">
        <v>139</v>
      </c>
      <c r="C125" t="s">
        <v>22</v>
      </c>
      <c r="F125"/>
    </row>
    <row r="126" spans="1:6" x14ac:dyDescent="0.25">
      <c r="A126" t="s">
        <v>30</v>
      </c>
      <c r="B126" t="s">
        <v>140</v>
      </c>
      <c r="C126" t="s">
        <v>22</v>
      </c>
      <c r="F126"/>
    </row>
    <row r="127" spans="1:6" x14ac:dyDescent="0.25">
      <c r="A127" t="s">
        <v>30</v>
      </c>
      <c r="B127" t="s">
        <v>141</v>
      </c>
      <c r="C127" t="s">
        <v>22</v>
      </c>
      <c r="F127"/>
    </row>
    <row r="128" spans="1:6" ht="13" x14ac:dyDescent="0.3">
      <c r="A128" s="110" t="s">
        <v>25</v>
      </c>
      <c r="B128" s="110" t="s">
        <v>142</v>
      </c>
      <c r="C128" s="116" t="s">
        <v>23</v>
      </c>
      <c r="F128"/>
    </row>
    <row r="129" spans="1:6" x14ac:dyDescent="0.25">
      <c r="A129" s="110" t="s">
        <v>42</v>
      </c>
      <c r="B129" s="110" t="s">
        <v>77</v>
      </c>
      <c r="C129" s="110" t="s">
        <v>23</v>
      </c>
      <c r="F129"/>
    </row>
    <row r="130" spans="1:6" x14ac:dyDescent="0.25">
      <c r="A130" s="110" t="s">
        <v>27</v>
      </c>
      <c r="B130" s="110" t="s">
        <v>143</v>
      </c>
      <c r="C130" s="110" t="s">
        <v>23</v>
      </c>
      <c r="F130"/>
    </row>
    <row r="131" spans="1:6" x14ac:dyDescent="0.25">
      <c r="A131" s="110" t="s">
        <v>27</v>
      </c>
      <c r="B131" s="110" t="s">
        <v>76</v>
      </c>
      <c r="C131" s="110" t="s">
        <v>23</v>
      </c>
      <c r="F131"/>
    </row>
    <row r="132" spans="1:6" x14ac:dyDescent="0.25">
      <c r="A132" s="110" t="s">
        <v>32</v>
      </c>
      <c r="B132" s="110" t="s">
        <v>144</v>
      </c>
      <c r="C132" s="110" t="s">
        <v>23</v>
      </c>
      <c r="F132"/>
    </row>
    <row r="135" spans="1:6" ht="13" x14ac:dyDescent="0.3">
      <c r="A135" s="126" t="s">
        <v>667</v>
      </c>
      <c r="B135" s="126"/>
    </row>
    <row r="136" spans="1:6" ht="15.5" x14ac:dyDescent="0.35">
      <c r="A136" s="125" t="s">
        <v>666</v>
      </c>
      <c r="B136" s="125"/>
    </row>
  </sheetData>
  <mergeCells count="2">
    <mergeCell ref="A136:B136"/>
    <mergeCell ref="A135:B135"/>
  </mergeCells>
  <phoneticPr fontId="16" type="noConversion"/>
  <pageMargins left="0.7" right="0.7" top="0.75" bottom="0.75" header="0.3" footer="0.3"/>
  <pageSetup paperSize="9" orientation="portrait" r:id="rId1"/>
  <headerFooter>
    <oddHeader>&amp;C&amp;"Aptos,Grassetto"&amp;11UFFICIO AFFARI ISTITUZIONALI
ELEZIONI STUDENTI maggio 2025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CCFB-8425-4BE6-83EE-E3B2A368D15C}">
  <sheetPr>
    <tabColor rgb="FFFFCCFF"/>
    <pageSetUpPr fitToPage="1"/>
  </sheetPr>
  <dimension ref="A1:F97"/>
  <sheetViews>
    <sheetView topLeftCell="A60" zoomScaleNormal="100" workbookViewId="0">
      <selection activeCell="E85" sqref="E85"/>
    </sheetView>
  </sheetViews>
  <sheetFormatPr defaultRowHeight="13" x14ac:dyDescent="0.3"/>
  <cols>
    <col min="1" max="1" width="37.54296875" style="1" bestFit="1" customWidth="1"/>
    <col min="2" max="2" width="38.7265625" customWidth="1"/>
    <col min="3" max="3" width="11.90625" bestFit="1" customWidth="1"/>
    <col min="4" max="4" width="32.453125" customWidth="1"/>
    <col min="5" max="5" width="34.54296875" customWidth="1"/>
    <col min="6" max="6" width="33.90625" customWidth="1"/>
  </cols>
  <sheetData>
    <row r="1" spans="1:5" s="34" customFormat="1" ht="53.25" customHeight="1" x14ac:dyDescent="0.25">
      <c r="A1" s="141" t="s">
        <v>349</v>
      </c>
      <c r="B1" s="142"/>
      <c r="C1" s="142"/>
      <c r="D1" s="142"/>
      <c r="E1" s="143"/>
    </row>
    <row r="2" spans="1:5" s="10" customFormat="1" ht="15.5" x14ac:dyDescent="0.35">
      <c r="A2" s="42" t="s">
        <v>146</v>
      </c>
      <c r="B2" s="42" t="s">
        <v>350</v>
      </c>
      <c r="C2" s="42" t="s">
        <v>148</v>
      </c>
      <c r="D2" s="42" t="s">
        <v>351</v>
      </c>
      <c r="E2" s="42" t="s">
        <v>352</v>
      </c>
    </row>
    <row r="3" spans="1:5" x14ac:dyDescent="0.3">
      <c r="A3" s="79"/>
      <c r="B3" s="41"/>
      <c r="C3" s="41"/>
      <c r="D3" s="41"/>
      <c r="E3" s="41"/>
    </row>
    <row r="4" spans="1:5" x14ac:dyDescent="0.3">
      <c r="A4" s="79" t="s">
        <v>25</v>
      </c>
      <c r="B4" s="41">
        <f>C4/64</f>
        <v>4.3125</v>
      </c>
      <c r="C4" s="41">
        <f t="shared" ref="C4:C11" si="0">SUM(D4:W4)</f>
        <v>276</v>
      </c>
      <c r="D4" s="41">
        <v>104</v>
      </c>
      <c r="E4" s="41">
        <v>172</v>
      </c>
    </row>
    <row r="5" spans="1:5" x14ac:dyDescent="0.3">
      <c r="A5" s="79" t="s">
        <v>118</v>
      </c>
      <c r="B5" s="41">
        <f t="shared" ref="B5:B11" si="1">C5/64</f>
        <v>0.796875</v>
      </c>
      <c r="C5" s="41">
        <f t="shared" si="0"/>
        <v>51</v>
      </c>
      <c r="D5" s="41">
        <v>12</v>
      </c>
      <c r="E5" s="41">
        <v>39</v>
      </c>
    </row>
    <row r="6" spans="1:5" x14ac:dyDescent="0.3">
      <c r="A6" s="79" t="s">
        <v>42</v>
      </c>
      <c r="B6" s="41">
        <f t="shared" si="1"/>
        <v>0.109375</v>
      </c>
      <c r="C6" s="41">
        <f t="shared" si="0"/>
        <v>7</v>
      </c>
      <c r="D6" s="41">
        <v>6</v>
      </c>
      <c r="E6" s="41">
        <v>1</v>
      </c>
    </row>
    <row r="7" spans="1:5" x14ac:dyDescent="0.3">
      <c r="A7" s="79" t="s">
        <v>27</v>
      </c>
      <c r="B7" s="41">
        <f t="shared" si="1"/>
        <v>0.6875</v>
      </c>
      <c r="C7" s="41">
        <f t="shared" si="0"/>
        <v>44</v>
      </c>
      <c r="D7" s="41">
        <v>26</v>
      </c>
      <c r="E7" s="41">
        <v>18</v>
      </c>
    </row>
    <row r="8" spans="1:5" x14ac:dyDescent="0.3">
      <c r="A8" s="79" t="s">
        <v>54</v>
      </c>
      <c r="B8" s="41">
        <f t="shared" si="1"/>
        <v>0.46875</v>
      </c>
      <c r="C8" s="41">
        <f t="shared" si="0"/>
        <v>30</v>
      </c>
      <c r="D8" s="41">
        <v>16</v>
      </c>
      <c r="E8" s="41">
        <v>14</v>
      </c>
    </row>
    <row r="9" spans="1:5" x14ac:dyDescent="0.3">
      <c r="A9" s="79" t="s">
        <v>30</v>
      </c>
      <c r="B9" s="41">
        <f t="shared" si="1"/>
        <v>0.109375</v>
      </c>
      <c r="C9" s="41">
        <f t="shared" si="0"/>
        <v>7</v>
      </c>
      <c r="D9" s="41">
        <v>6</v>
      </c>
      <c r="E9" s="41">
        <v>1</v>
      </c>
    </row>
    <row r="10" spans="1:5" x14ac:dyDescent="0.3">
      <c r="A10" s="79" t="s">
        <v>353</v>
      </c>
      <c r="B10" s="41">
        <f t="shared" si="1"/>
        <v>0.421875</v>
      </c>
      <c r="C10" s="41">
        <f t="shared" si="0"/>
        <v>27</v>
      </c>
      <c r="D10" s="41"/>
      <c r="E10" s="41">
        <v>27</v>
      </c>
    </row>
    <row r="11" spans="1:5" x14ac:dyDescent="0.3">
      <c r="A11" s="79" t="s">
        <v>32</v>
      </c>
      <c r="B11" s="41">
        <f t="shared" si="1"/>
        <v>2.125</v>
      </c>
      <c r="C11" s="41">
        <f t="shared" si="0"/>
        <v>136</v>
      </c>
      <c r="D11" s="41">
        <v>136</v>
      </c>
      <c r="E11" s="41"/>
    </row>
    <row r="12" spans="1:5" x14ac:dyDescent="0.3">
      <c r="A12" s="79"/>
      <c r="B12" s="3"/>
      <c r="C12" s="47">
        <f>SUM(C4:C11)</f>
        <v>578</v>
      </c>
      <c r="D12" s="3"/>
      <c r="E12" s="3"/>
    </row>
    <row r="13" spans="1:5" s="10" customFormat="1" ht="15.5" x14ac:dyDescent="0.35">
      <c r="A13" s="42" t="s">
        <v>146</v>
      </c>
      <c r="B13" s="9" t="s">
        <v>170</v>
      </c>
      <c r="C13" s="9" t="s">
        <v>148</v>
      </c>
      <c r="D13" s="9" t="s">
        <v>351</v>
      </c>
      <c r="E13" s="9" t="s">
        <v>352</v>
      </c>
    </row>
    <row r="14" spans="1:5" x14ac:dyDescent="0.3">
      <c r="A14" s="79"/>
      <c r="B14" s="3"/>
      <c r="C14" s="3"/>
      <c r="D14" s="3"/>
      <c r="E14" s="3"/>
    </row>
    <row r="15" spans="1:5" x14ac:dyDescent="0.3">
      <c r="A15" s="79" t="s">
        <v>25</v>
      </c>
      <c r="B15" s="3" t="s">
        <v>196</v>
      </c>
      <c r="C15" s="3">
        <f>SUM(D15:E15)</f>
        <v>3</v>
      </c>
      <c r="D15" s="3">
        <v>2</v>
      </c>
      <c r="E15" s="3">
        <v>1</v>
      </c>
    </row>
    <row r="16" spans="1:5" x14ac:dyDescent="0.3">
      <c r="A16" s="79" t="s">
        <v>25</v>
      </c>
      <c r="B16" s="3" t="s">
        <v>354</v>
      </c>
      <c r="C16" s="3">
        <f t="shared" ref="C16:C79" si="2">SUM(D16:E16)</f>
        <v>0</v>
      </c>
      <c r="D16" s="3"/>
      <c r="E16" s="3"/>
    </row>
    <row r="17" spans="1:5" x14ac:dyDescent="0.3">
      <c r="A17" s="52" t="s">
        <v>25</v>
      </c>
      <c r="B17" s="87" t="s">
        <v>73</v>
      </c>
      <c r="C17" s="53">
        <f t="shared" si="2"/>
        <v>144</v>
      </c>
      <c r="D17" s="3">
        <v>2</v>
      </c>
      <c r="E17" s="3">
        <v>142</v>
      </c>
    </row>
    <row r="18" spans="1:5" x14ac:dyDescent="0.3">
      <c r="A18" s="79" t="s">
        <v>25</v>
      </c>
      <c r="B18" s="3" t="s">
        <v>355</v>
      </c>
      <c r="C18" s="3">
        <f t="shared" si="2"/>
        <v>14</v>
      </c>
      <c r="D18" s="3">
        <v>14</v>
      </c>
      <c r="E18" s="3"/>
    </row>
    <row r="19" spans="1:5" x14ac:dyDescent="0.3">
      <c r="A19" s="79" t="s">
        <v>25</v>
      </c>
      <c r="B19" s="3" t="s">
        <v>199</v>
      </c>
      <c r="C19" s="3">
        <f t="shared" si="2"/>
        <v>9</v>
      </c>
      <c r="D19" s="3">
        <v>7</v>
      </c>
      <c r="E19" s="3">
        <v>2</v>
      </c>
    </row>
    <row r="20" spans="1:5" x14ac:dyDescent="0.3">
      <c r="A20" s="79" t="s">
        <v>25</v>
      </c>
      <c r="B20" s="36" t="s">
        <v>356</v>
      </c>
      <c r="C20" s="3">
        <f t="shared" si="2"/>
        <v>15</v>
      </c>
      <c r="D20" s="3">
        <v>15</v>
      </c>
      <c r="E20" s="3"/>
    </row>
    <row r="21" spans="1:5" x14ac:dyDescent="0.3">
      <c r="A21" s="79" t="s">
        <v>25</v>
      </c>
      <c r="B21" s="3" t="s">
        <v>357</v>
      </c>
      <c r="C21" s="3">
        <f t="shared" si="2"/>
        <v>0</v>
      </c>
      <c r="D21" s="3"/>
      <c r="E21" s="3"/>
    </row>
    <row r="22" spans="1:5" x14ac:dyDescent="0.3">
      <c r="A22" s="52" t="s">
        <v>25</v>
      </c>
      <c r="B22" s="53" t="s">
        <v>122</v>
      </c>
      <c r="C22" s="53">
        <f t="shared" si="2"/>
        <v>130</v>
      </c>
      <c r="D22" s="3">
        <v>36</v>
      </c>
      <c r="E22" s="3">
        <v>94</v>
      </c>
    </row>
    <row r="23" spans="1:5" x14ac:dyDescent="0.3">
      <c r="A23" s="52" t="s">
        <v>25</v>
      </c>
      <c r="B23" s="53" t="s">
        <v>123</v>
      </c>
      <c r="C23" s="53">
        <f t="shared" si="2"/>
        <v>114</v>
      </c>
      <c r="D23" s="3">
        <v>83</v>
      </c>
      <c r="E23" s="3">
        <v>31</v>
      </c>
    </row>
    <row r="24" spans="1:5" x14ac:dyDescent="0.3">
      <c r="A24" s="79" t="s">
        <v>25</v>
      </c>
      <c r="B24" s="3" t="s">
        <v>358</v>
      </c>
      <c r="C24" s="3">
        <f t="shared" si="2"/>
        <v>1</v>
      </c>
      <c r="D24" s="3"/>
      <c r="E24" s="3">
        <v>1</v>
      </c>
    </row>
    <row r="25" spans="1:5" x14ac:dyDescent="0.3">
      <c r="A25" s="52" t="s">
        <v>25</v>
      </c>
      <c r="B25" s="57" t="s">
        <v>359</v>
      </c>
      <c r="C25" s="53">
        <f t="shared" si="2"/>
        <v>15</v>
      </c>
      <c r="D25" s="3"/>
      <c r="E25" s="3">
        <v>15</v>
      </c>
    </row>
    <row r="26" spans="1:5" x14ac:dyDescent="0.3">
      <c r="A26" s="79" t="s">
        <v>25</v>
      </c>
      <c r="B26" s="3" t="s">
        <v>360</v>
      </c>
      <c r="C26" s="3">
        <f t="shared" si="2"/>
        <v>0</v>
      </c>
      <c r="D26" s="3"/>
      <c r="E26" s="3"/>
    </row>
    <row r="27" spans="1:5" x14ac:dyDescent="0.3">
      <c r="A27" s="79" t="s">
        <v>25</v>
      </c>
      <c r="B27" s="3" t="s">
        <v>361</v>
      </c>
      <c r="C27" s="3">
        <f t="shared" si="2"/>
        <v>0</v>
      </c>
      <c r="D27" s="3"/>
      <c r="E27" s="3"/>
    </row>
    <row r="28" spans="1:5" x14ac:dyDescent="0.3">
      <c r="A28" s="79" t="s">
        <v>25</v>
      </c>
      <c r="B28" s="3" t="s">
        <v>362</v>
      </c>
      <c r="C28" s="3">
        <f t="shared" si="2"/>
        <v>0</v>
      </c>
      <c r="D28" s="3"/>
      <c r="E28" s="3"/>
    </row>
    <row r="29" spans="1:5" x14ac:dyDescent="0.3">
      <c r="A29" s="79" t="s">
        <v>25</v>
      </c>
      <c r="B29" s="3" t="s">
        <v>363</v>
      </c>
      <c r="C29" s="3">
        <f t="shared" si="2"/>
        <v>0</v>
      </c>
      <c r="D29" s="3"/>
      <c r="E29" s="3"/>
    </row>
    <row r="30" spans="1:5" x14ac:dyDescent="0.3">
      <c r="A30" s="79" t="s">
        <v>25</v>
      </c>
      <c r="B30" s="3" t="s">
        <v>364</v>
      </c>
      <c r="C30" s="3">
        <f t="shared" si="2"/>
        <v>0</v>
      </c>
      <c r="D30" s="3"/>
      <c r="E30" s="3"/>
    </row>
    <row r="31" spans="1:5" x14ac:dyDescent="0.3">
      <c r="A31" s="79" t="s">
        <v>25</v>
      </c>
      <c r="B31" s="3" t="s">
        <v>201</v>
      </c>
      <c r="C31" s="3">
        <f t="shared" si="2"/>
        <v>0</v>
      </c>
      <c r="D31" s="3"/>
      <c r="E31" s="3"/>
    </row>
    <row r="32" spans="1:5" x14ac:dyDescent="0.3">
      <c r="A32" s="79" t="s">
        <v>25</v>
      </c>
      <c r="B32" s="3" t="s">
        <v>200</v>
      </c>
      <c r="C32" s="3">
        <f t="shared" si="2"/>
        <v>0</v>
      </c>
      <c r="D32" s="3"/>
      <c r="E32" s="3"/>
    </row>
    <row r="33" spans="1:5" x14ac:dyDescent="0.3">
      <c r="A33" s="79" t="s">
        <v>25</v>
      </c>
      <c r="B33" s="3" t="s">
        <v>365</v>
      </c>
      <c r="C33" s="3">
        <f t="shared" si="2"/>
        <v>0</v>
      </c>
      <c r="D33" s="3"/>
      <c r="E33" s="3"/>
    </row>
    <row r="34" spans="1:5" x14ac:dyDescent="0.3">
      <c r="A34" s="79" t="s">
        <v>25</v>
      </c>
      <c r="B34" s="3" t="s">
        <v>366</v>
      </c>
      <c r="C34" s="3">
        <f t="shared" si="2"/>
        <v>0</v>
      </c>
      <c r="D34" s="3"/>
      <c r="E34" s="3"/>
    </row>
    <row r="35" spans="1:5" x14ac:dyDescent="0.3">
      <c r="A35" s="79" t="s">
        <v>25</v>
      </c>
      <c r="B35" s="3" t="s">
        <v>367</v>
      </c>
      <c r="C35" s="3">
        <f t="shared" si="2"/>
        <v>0</v>
      </c>
      <c r="D35" s="3"/>
      <c r="E35" s="3"/>
    </row>
    <row r="36" spans="1:5" x14ac:dyDescent="0.3">
      <c r="A36" s="79" t="s">
        <v>25</v>
      </c>
      <c r="B36" s="3" t="s">
        <v>368</v>
      </c>
      <c r="C36" s="3">
        <f t="shared" si="2"/>
        <v>0</v>
      </c>
      <c r="D36" s="3"/>
      <c r="E36" s="3"/>
    </row>
    <row r="37" spans="1:5" x14ac:dyDescent="0.3">
      <c r="A37" s="79" t="s">
        <v>25</v>
      </c>
      <c r="B37" s="3" t="s">
        <v>369</v>
      </c>
      <c r="C37" s="3">
        <f t="shared" si="2"/>
        <v>0</v>
      </c>
      <c r="D37" s="3"/>
      <c r="E37" s="3"/>
    </row>
    <row r="38" spans="1:5" x14ac:dyDescent="0.3">
      <c r="A38" s="52" t="s">
        <v>118</v>
      </c>
      <c r="B38" s="53" t="s">
        <v>125</v>
      </c>
      <c r="C38" s="53">
        <f t="shared" si="2"/>
        <v>12</v>
      </c>
      <c r="D38" s="3"/>
      <c r="E38" s="3">
        <v>12</v>
      </c>
    </row>
    <row r="39" spans="1:5" x14ac:dyDescent="0.3">
      <c r="A39" s="79" t="s">
        <v>118</v>
      </c>
      <c r="B39" s="3" t="s">
        <v>177</v>
      </c>
      <c r="C39" s="3">
        <f t="shared" si="2"/>
        <v>7</v>
      </c>
      <c r="D39" s="3">
        <v>1</v>
      </c>
      <c r="E39" s="3">
        <v>6</v>
      </c>
    </row>
    <row r="40" spans="1:5" x14ac:dyDescent="0.3">
      <c r="A40" s="79" t="s">
        <v>118</v>
      </c>
      <c r="B40" s="3" t="s">
        <v>175</v>
      </c>
      <c r="C40" s="3">
        <f t="shared" si="2"/>
        <v>5</v>
      </c>
      <c r="D40" s="3">
        <v>3</v>
      </c>
      <c r="E40" s="3">
        <v>2</v>
      </c>
    </row>
    <row r="41" spans="1:5" x14ac:dyDescent="0.3">
      <c r="A41" s="79" t="s">
        <v>118</v>
      </c>
      <c r="B41" s="3" t="s">
        <v>211</v>
      </c>
      <c r="C41" s="3">
        <f t="shared" si="2"/>
        <v>4</v>
      </c>
      <c r="D41" s="3">
        <v>1</v>
      </c>
      <c r="E41" s="3">
        <v>3</v>
      </c>
    </row>
    <row r="42" spans="1:5" x14ac:dyDescent="0.3">
      <c r="A42" s="79" t="s">
        <v>118</v>
      </c>
      <c r="B42" s="3" t="s">
        <v>210</v>
      </c>
      <c r="C42" s="3">
        <f t="shared" si="2"/>
        <v>1</v>
      </c>
      <c r="D42" s="3"/>
      <c r="E42" s="3">
        <v>1</v>
      </c>
    </row>
    <row r="43" spans="1:5" x14ac:dyDescent="0.3">
      <c r="A43" s="79" t="s">
        <v>118</v>
      </c>
      <c r="B43" s="3" t="s">
        <v>220</v>
      </c>
      <c r="C43" s="3">
        <f t="shared" si="2"/>
        <v>0</v>
      </c>
      <c r="D43" s="3"/>
      <c r="E43" s="3"/>
    </row>
    <row r="44" spans="1:5" x14ac:dyDescent="0.3">
      <c r="A44" s="79" t="s">
        <v>118</v>
      </c>
      <c r="B44" s="3" t="s">
        <v>214</v>
      </c>
      <c r="C44" s="3">
        <f t="shared" si="2"/>
        <v>1</v>
      </c>
      <c r="D44" s="3"/>
      <c r="E44" s="3">
        <v>1</v>
      </c>
    </row>
    <row r="45" spans="1:5" x14ac:dyDescent="0.3">
      <c r="A45" s="79" t="s">
        <v>118</v>
      </c>
      <c r="B45" s="3" t="s">
        <v>216</v>
      </c>
      <c r="C45" s="3">
        <f t="shared" si="2"/>
        <v>1</v>
      </c>
      <c r="D45" s="3">
        <v>1</v>
      </c>
      <c r="E45" s="3"/>
    </row>
    <row r="46" spans="1:5" x14ac:dyDescent="0.3">
      <c r="A46" s="79" t="s">
        <v>42</v>
      </c>
      <c r="B46" s="3" t="s">
        <v>230</v>
      </c>
      <c r="C46" s="3">
        <f t="shared" si="2"/>
        <v>3</v>
      </c>
      <c r="D46" s="3">
        <v>3</v>
      </c>
      <c r="E46" s="3"/>
    </row>
    <row r="47" spans="1:5" x14ac:dyDescent="0.3">
      <c r="A47" s="52" t="s">
        <v>27</v>
      </c>
      <c r="B47" s="53" t="s">
        <v>126</v>
      </c>
      <c r="C47" s="53">
        <f t="shared" si="2"/>
        <v>27</v>
      </c>
      <c r="D47" s="3">
        <v>17</v>
      </c>
      <c r="E47" s="3">
        <v>10</v>
      </c>
    </row>
    <row r="48" spans="1:5" x14ac:dyDescent="0.3">
      <c r="A48" s="79" t="s">
        <v>27</v>
      </c>
      <c r="B48" s="3" t="s">
        <v>46</v>
      </c>
      <c r="C48" s="3">
        <f t="shared" si="2"/>
        <v>17</v>
      </c>
      <c r="D48" s="3">
        <v>17</v>
      </c>
      <c r="E48" s="3"/>
    </row>
    <row r="49" spans="1:6" x14ac:dyDescent="0.3">
      <c r="A49" s="79" t="s">
        <v>27</v>
      </c>
      <c r="B49" s="3" t="s">
        <v>370</v>
      </c>
      <c r="C49" s="3">
        <f t="shared" si="2"/>
        <v>10</v>
      </c>
      <c r="D49" s="3"/>
      <c r="E49" s="3">
        <v>10</v>
      </c>
    </row>
    <row r="50" spans="1:6" x14ac:dyDescent="0.3">
      <c r="A50" s="79" t="s">
        <v>27</v>
      </c>
      <c r="B50" s="3" t="s">
        <v>371</v>
      </c>
      <c r="C50" s="3">
        <f t="shared" si="2"/>
        <v>0</v>
      </c>
      <c r="D50" s="3"/>
      <c r="E50" s="3"/>
    </row>
    <row r="51" spans="1:6" x14ac:dyDescent="0.3">
      <c r="A51" s="79" t="s">
        <v>27</v>
      </c>
      <c r="B51" s="3" t="s">
        <v>372</v>
      </c>
      <c r="C51" s="3">
        <f t="shared" si="2"/>
        <v>0</v>
      </c>
      <c r="D51" s="3"/>
      <c r="E51" s="3"/>
    </row>
    <row r="52" spans="1:6" x14ac:dyDescent="0.3">
      <c r="A52" s="52" t="s">
        <v>54</v>
      </c>
      <c r="B52" s="53" t="s">
        <v>55</v>
      </c>
      <c r="C52" s="53">
        <f t="shared" si="2"/>
        <v>7</v>
      </c>
      <c r="D52" s="3">
        <v>4</v>
      </c>
      <c r="E52" s="3">
        <v>3</v>
      </c>
      <c r="F52" s="124" t="s">
        <v>668</v>
      </c>
    </row>
    <row r="53" spans="1:6" x14ac:dyDescent="0.3">
      <c r="A53" s="76" t="s">
        <v>54</v>
      </c>
      <c r="B53" s="15" t="s">
        <v>127</v>
      </c>
      <c r="C53" s="15">
        <f t="shared" si="2"/>
        <v>10</v>
      </c>
      <c r="D53" s="3">
        <v>5</v>
      </c>
      <c r="E53" s="3">
        <v>5</v>
      </c>
    </row>
    <row r="54" spans="1:6" x14ac:dyDescent="0.3">
      <c r="A54" s="79" t="s">
        <v>54</v>
      </c>
      <c r="B54" s="3" t="s">
        <v>373</v>
      </c>
      <c r="C54" s="3">
        <f t="shared" si="2"/>
        <v>0</v>
      </c>
      <c r="D54" s="3"/>
      <c r="E54" s="3"/>
    </row>
    <row r="55" spans="1:6" x14ac:dyDescent="0.3">
      <c r="A55" s="79" t="s">
        <v>54</v>
      </c>
      <c r="B55" s="3" t="s">
        <v>374</v>
      </c>
      <c r="C55" s="3">
        <f t="shared" si="2"/>
        <v>0</v>
      </c>
      <c r="D55" s="3"/>
      <c r="E55" s="3"/>
    </row>
    <row r="56" spans="1:6" x14ac:dyDescent="0.3">
      <c r="A56" s="79" t="s">
        <v>30</v>
      </c>
      <c r="B56" s="3" t="s">
        <v>375</v>
      </c>
      <c r="C56" s="3">
        <f t="shared" si="2"/>
        <v>0</v>
      </c>
      <c r="D56" s="3"/>
      <c r="E56" s="3"/>
    </row>
    <row r="57" spans="1:6" x14ac:dyDescent="0.3">
      <c r="A57" s="79" t="s">
        <v>30</v>
      </c>
      <c r="B57" s="3" t="s">
        <v>376</v>
      </c>
      <c r="C57" s="3">
        <f t="shared" si="2"/>
        <v>5</v>
      </c>
      <c r="D57" s="3">
        <v>5</v>
      </c>
      <c r="E57" s="3"/>
    </row>
    <row r="58" spans="1:6" x14ac:dyDescent="0.3">
      <c r="A58" s="79" t="s">
        <v>353</v>
      </c>
      <c r="B58" s="3" t="s">
        <v>377</v>
      </c>
      <c r="C58" s="3">
        <f t="shared" si="2"/>
        <v>0</v>
      </c>
      <c r="D58" s="3"/>
      <c r="E58" s="3"/>
    </row>
    <row r="59" spans="1:6" x14ac:dyDescent="0.3">
      <c r="A59" s="79" t="s">
        <v>353</v>
      </c>
      <c r="B59" s="3" t="s">
        <v>378</v>
      </c>
      <c r="C59" s="3">
        <f t="shared" si="2"/>
        <v>0</v>
      </c>
      <c r="D59" s="3"/>
      <c r="E59" s="3"/>
    </row>
    <row r="60" spans="1:6" x14ac:dyDescent="0.3">
      <c r="A60" s="79" t="s">
        <v>353</v>
      </c>
      <c r="B60" s="3" t="s">
        <v>379</v>
      </c>
      <c r="C60" s="3">
        <f t="shared" si="2"/>
        <v>0</v>
      </c>
      <c r="D60" s="3"/>
      <c r="E60" s="3"/>
    </row>
    <row r="61" spans="1:6" x14ac:dyDescent="0.3">
      <c r="A61" s="79" t="s">
        <v>353</v>
      </c>
      <c r="B61" s="3" t="s">
        <v>380</v>
      </c>
      <c r="C61" s="3">
        <f t="shared" si="2"/>
        <v>0</v>
      </c>
      <c r="D61" s="3"/>
      <c r="E61" s="3"/>
    </row>
    <row r="62" spans="1:6" x14ac:dyDescent="0.3">
      <c r="A62" s="79" t="s">
        <v>353</v>
      </c>
      <c r="B62" s="3" t="s">
        <v>381</v>
      </c>
      <c r="C62" s="3">
        <f t="shared" si="2"/>
        <v>0</v>
      </c>
      <c r="D62" s="3"/>
      <c r="E62" s="3"/>
    </row>
    <row r="63" spans="1:6" x14ac:dyDescent="0.3">
      <c r="A63" s="79" t="s">
        <v>353</v>
      </c>
      <c r="B63" s="3" t="s">
        <v>382</v>
      </c>
      <c r="C63" s="3">
        <f t="shared" si="2"/>
        <v>0</v>
      </c>
      <c r="D63" s="3"/>
      <c r="E63" s="3"/>
    </row>
    <row r="64" spans="1:6" x14ac:dyDescent="0.3">
      <c r="A64" s="79" t="s">
        <v>353</v>
      </c>
      <c r="B64" s="3" t="s">
        <v>383</v>
      </c>
      <c r="C64" s="3">
        <f t="shared" si="2"/>
        <v>0</v>
      </c>
      <c r="D64" s="3"/>
      <c r="E64" s="3"/>
    </row>
    <row r="65" spans="1:6" x14ac:dyDescent="0.3">
      <c r="A65" s="79" t="s">
        <v>353</v>
      </c>
      <c r="B65" s="3" t="s">
        <v>384</v>
      </c>
      <c r="C65" s="3">
        <f t="shared" si="2"/>
        <v>0</v>
      </c>
      <c r="D65" s="3"/>
      <c r="E65" s="3"/>
    </row>
    <row r="66" spans="1:6" x14ac:dyDescent="0.3">
      <c r="A66" s="79" t="s">
        <v>353</v>
      </c>
      <c r="B66" s="3" t="s">
        <v>385</v>
      </c>
      <c r="C66" s="3">
        <f t="shared" si="2"/>
        <v>27</v>
      </c>
      <c r="D66" s="3"/>
      <c r="E66" s="3">
        <v>27</v>
      </c>
    </row>
    <row r="67" spans="1:6" x14ac:dyDescent="0.3">
      <c r="A67" s="79" t="s">
        <v>353</v>
      </c>
      <c r="B67" s="3" t="s">
        <v>386</v>
      </c>
      <c r="C67" s="3">
        <f t="shared" si="2"/>
        <v>0</v>
      </c>
      <c r="D67" s="3"/>
      <c r="E67" s="3"/>
    </row>
    <row r="68" spans="1:6" x14ac:dyDescent="0.3">
      <c r="A68" s="79" t="s">
        <v>353</v>
      </c>
      <c r="B68" s="3" t="s">
        <v>387</v>
      </c>
      <c r="C68" s="3">
        <f t="shared" si="2"/>
        <v>0</v>
      </c>
      <c r="D68" s="3"/>
      <c r="E68" s="3"/>
    </row>
    <row r="69" spans="1:6" x14ac:dyDescent="0.3">
      <c r="A69" s="79" t="s">
        <v>353</v>
      </c>
      <c r="B69" s="3" t="s">
        <v>388</v>
      </c>
      <c r="C69" s="3">
        <f t="shared" si="2"/>
        <v>0</v>
      </c>
      <c r="D69" s="3"/>
      <c r="E69" s="3"/>
    </row>
    <row r="70" spans="1:6" x14ac:dyDescent="0.3">
      <c r="A70" s="79" t="s">
        <v>353</v>
      </c>
      <c r="B70" s="3" t="s">
        <v>389</v>
      </c>
      <c r="C70" s="3">
        <f t="shared" si="2"/>
        <v>0</v>
      </c>
      <c r="D70" s="3"/>
      <c r="E70" s="3"/>
    </row>
    <row r="71" spans="1:6" x14ac:dyDescent="0.3">
      <c r="A71" s="79" t="s">
        <v>353</v>
      </c>
      <c r="B71" s="3" t="s">
        <v>390</v>
      </c>
      <c r="C71" s="3">
        <f t="shared" si="2"/>
        <v>0</v>
      </c>
      <c r="D71" s="3"/>
      <c r="E71" s="3"/>
    </row>
    <row r="72" spans="1:6" x14ac:dyDescent="0.3">
      <c r="A72" s="79" t="s">
        <v>353</v>
      </c>
      <c r="B72" s="3" t="s">
        <v>391</v>
      </c>
      <c r="C72" s="3">
        <f t="shared" si="2"/>
        <v>0</v>
      </c>
      <c r="D72" s="3"/>
      <c r="E72" s="3"/>
    </row>
    <row r="73" spans="1:6" x14ac:dyDescent="0.3">
      <c r="A73" s="79" t="s">
        <v>353</v>
      </c>
      <c r="B73" s="3" t="s">
        <v>392</v>
      </c>
      <c r="C73" s="3">
        <f t="shared" si="2"/>
        <v>0</v>
      </c>
      <c r="D73" s="3"/>
      <c r="E73" s="3"/>
    </row>
    <row r="74" spans="1:6" x14ac:dyDescent="0.3">
      <c r="A74" s="79" t="s">
        <v>353</v>
      </c>
      <c r="B74" s="3" t="s">
        <v>393</v>
      </c>
      <c r="C74" s="3">
        <f t="shared" si="2"/>
        <v>0</v>
      </c>
      <c r="D74" s="3"/>
      <c r="E74" s="3"/>
    </row>
    <row r="75" spans="1:6" x14ac:dyDescent="0.3">
      <c r="A75" s="79" t="s">
        <v>353</v>
      </c>
      <c r="B75" s="3" t="s">
        <v>394</v>
      </c>
      <c r="C75" s="3">
        <f t="shared" si="2"/>
        <v>0</v>
      </c>
      <c r="D75" s="3"/>
      <c r="E75" s="3"/>
    </row>
    <row r="76" spans="1:6" x14ac:dyDescent="0.3">
      <c r="A76" s="79" t="s">
        <v>353</v>
      </c>
      <c r="B76" s="3" t="s">
        <v>395</v>
      </c>
      <c r="C76" s="3">
        <f t="shared" si="2"/>
        <v>0</v>
      </c>
      <c r="D76" s="3"/>
      <c r="E76" s="3"/>
    </row>
    <row r="77" spans="1:6" x14ac:dyDescent="0.3">
      <c r="A77" s="52" t="s">
        <v>32</v>
      </c>
      <c r="B77" s="53" t="s">
        <v>59</v>
      </c>
      <c r="C77" s="53">
        <f t="shared" si="2"/>
        <v>124</v>
      </c>
      <c r="D77" s="3">
        <v>124</v>
      </c>
      <c r="E77" s="3"/>
    </row>
    <row r="78" spans="1:6" x14ac:dyDescent="0.3">
      <c r="A78" s="79" t="s">
        <v>32</v>
      </c>
      <c r="B78" s="3" t="s">
        <v>271</v>
      </c>
      <c r="C78" s="3">
        <f t="shared" si="2"/>
        <v>1</v>
      </c>
      <c r="D78" s="3">
        <v>1</v>
      </c>
      <c r="E78" s="3"/>
    </row>
    <row r="79" spans="1:6" x14ac:dyDescent="0.3">
      <c r="A79" s="76" t="s">
        <v>32</v>
      </c>
      <c r="B79" s="15" t="s">
        <v>128</v>
      </c>
      <c r="C79" s="15">
        <f t="shared" si="2"/>
        <v>20</v>
      </c>
      <c r="D79" s="3">
        <v>20</v>
      </c>
      <c r="E79" s="3"/>
      <c r="F79" s="124" t="s">
        <v>669</v>
      </c>
    </row>
    <row r="80" spans="1:6" x14ac:dyDescent="0.3">
      <c r="A80" s="79" t="s">
        <v>32</v>
      </c>
      <c r="B80" s="3" t="s">
        <v>396</v>
      </c>
      <c r="C80" s="3">
        <f t="shared" ref="C80:C97" si="3">SUM(D80:E80)</f>
        <v>1</v>
      </c>
      <c r="D80" s="3">
        <v>1</v>
      </c>
      <c r="E80" s="3"/>
    </row>
    <row r="81" spans="1:6" x14ac:dyDescent="0.3">
      <c r="A81" s="79" t="s">
        <v>32</v>
      </c>
      <c r="B81" s="3" t="s">
        <v>58</v>
      </c>
      <c r="C81" s="3">
        <f t="shared" si="3"/>
        <v>2</v>
      </c>
      <c r="D81" s="3">
        <v>2</v>
      </c>
      <c r="E81" s="3"/>
    </row>
    <row r="82" spans="1:6" x14ac:dyDescent="0.3">
      <c r="A82" s="79" t="s">
        <v>32</v>
      </c>
      <c r="B82" s="3" t="s">
        <v>397</v>
      </c>
      <c r="C82" s="3">
        <f t="shared" si="3"/>
        <v>2</v>
      </c>
      <c r="D82" s="3">
        <v>2</v>
      </c>
      <c r="E82" s="3"/>
    </row>
    <row r="83" spans="1:6" x14ac:dyDescent="0.3">
      <c r="A83" s="79" t="s">
        <v>32</v>
      </c>
      <c r="B83" s="3" t="s">
        <v>398</v>
      </c>
      <c r="C83" s="3">
        <f t="shared" si="3"/>
        <v>0</v>
      </c>
      <c r="D83" s="3"/>
      <c r="E83" s="3"/>
    </row>
    <row r="84" spans="1:6" x14ac:dyDescent="0.3">
      <c r="A84" s="52" t="s">
        <v>32</v>
      </c>
      <c r="B84" s="53" t="s">
        <v>399</v>
      </c>
      <c r="C84" s="53">
        <f t="shared" si="3"/>
        <v>16</v>
      </c>
      <c r="D84" s="3">
        <v>16</v>
      </c>
      <c r="E84" s="3"/>
      <c r="F84" s="124" t="s">
        <v>670</v>
      </c>
    </row>
    <row r="85" spans="1:6" x14ac:dyDescent="0.3">
      <c r="A85" s="79" t="s">
        <v>32</v>
      </c>
      <c r="B85" s="3" t="s">
        <v>400</v>
      </c>
      <c r="C85" s="3">
        <f t="shared" si="3"/>
        <v>14</v>
      </c>
      <c r="D85" s="3">
        <v>14</v>
      </c>
      <c r="E85" s="3"/>
    </row>
    <row r="86" spans="1:6" x14ac:dyDescent="0.3">
      <c r="A86" s="79" t="s">
        <v>32</v>
      </c>
      <c r="B86" s="3" t="s">
        <v>401</v>
      </c>
      <c r="C86" s="3">
        <f t="shared" si="3"/>
        <v>5</v>
      </c>
      <c r="D86" s="3">
        <v>5</v>
      </c>
      <c r="E86" s="3"/>
    </row>
    <row r="87" spans="1:6" x14ac:dyDescent="0.3">
      <c r="A87" s="79" t="s">
        <v>32</v>
      </c>
      <c r="B87" s="3" t="s">
        <v>402</v>
      </c>
      <c r="C87" s="3">
        <f t="shared" si="3"/>
        <v>1</v>
      </c>
      <c r="D87" s="3">
        <v>1</v>
      </c>
      <c r="E87" s="3"/>
    </row>
    <row r="88" spans="1:6" x14ac:dyDescent="0.3">
      <c r="A88" s="79" t="s">
        <v>32</v>
      </c>
      <c r="B88" s="3" t="s">
        <v>403</v>
      </c>
      <c r="C88" s="3">
        <f t="shared" si="3"/>
        <v>15</v>
      </c>
      <c r="D88" s="3">
        <v>15</v>
      </c>
      <c r="E88" s="3"/>
    </row>
    <row r="89" spans="1:6" x14ac:dyDescent="0.3">
      <c r="A89" s="79" t="s">
        <v>32</v>
      </c>
      <c r="B89" s="3" t="s">
        <v>404</v>
      </c>
      <c r="C89" s="3">
        <f t="shared" si="3"/>
        <v>0</v>
      </c>
      <c r="D89" s="3"/>
      <c r="E89" s="3"/>
    </row>
    <row r="90" spans="1:6" x14ac:dyDescent="0.3">
      <c r="A90" s="79" t="s">
        <v>32</v>
      </c>
      <c r="B90" s="3" t="s">
        <v>405</v>
      </c>
      <c r="C90" s="3">
        <f t="shared" si="3"/>
        <v>9</v>
      </c>
      <c r="D90" s="3">
        <v>9</v>
      </c>
      <c r="E90" s="3"/>
    </row>
    <row r="91" spans="1:6" x14ac:dyDescent="0.3">
      <c r="A91" s="79" t="s">
        <v>32</v>
      </c>
      <c r="B91" s="3" t="s">
        <v>406</v>
      </c>
      <c r="C91" s="3">
        <f t="shared" si="3"/>
        <v>1</v>
      </c>
      <c r="D91" s="3">
        <v>1</v>
      </c>
      <c r="E91" s="3"/>
    </row>
    <row r="92" spans="1:6" x14ac:dyDescent="0.3">
      <c r="A92" s="79" t="s">
        <v>32</v>
      </c>
      <c r="B92" s="3" t="s">
        <v>407</v>
      </c>
      <c r="C92" s="3">
        <f t="shared" si="3"/>
        <v>0</v>
      </c>
      <c r="D92" s="3"/>
      <c r="E92" s="3"/>
    </row>
    <row r="93" spans="1:6" x14ac:dyDescent="0.3">
      <c r="A93" s="79" t="s">
        <v>32</v>
      </c>
      <c r="B93" s="3" t="s">
        <v>408</v>
      </c>
      <c r="C93" s="3">
        <f t="shared" si="3"/>
        <v>0</v>
      </c>
      <c r="D93" s="3"/>
      <c r="E93" s="3"/>
    </row>
    <row r="94" spans="1:6" x14ac:dyDescent="0.3">
      <c r="A94" s="79" t="s">
        <v>32</v>
      </c>
      <c r="B94" s="3" t="s">
        <v>409</v>
      </c>
      <c r="C94" s="3">
        <f t="shared" si="3"/>
        <v>0</v>
      </c>
      <c r="D94" s="3"/>
      <c r="E94" s="3"/>
    </row>
    <row r="95" spans="1:6" x14ac:dyDescent="0.3">
      <c r="A95" s="79" t="s">
        <v>32</v>
      </c>
      <c r="B95" s="3" t="s">
        <v>410</v>
      </c>
      <c r="C95" s="3">
        <f t="shared" si="3"/>
        <v>0</v>
      </c>
      <c r="D95" s="3"/>
      <c r="E95" s="3"/>
    </row>
    <row r="96" spans="1:6" x14ac:dyDescent="0.3">
      <c r="A96" s="79" t="s">
        <v>32</v>
      </c>
      <c r="B96" s="3" t="s">
        <v>411</v>
      </c>
      <c r="C96" s="3">
        <f t="shared" si="3"/>
        <v>0</v>
      </c>
      <c r="D96" s="3"/>
      <c r="E96" s="3"/>
    </row>
    <row r="97" spans="1:5" x14ac:dyDescent="0.3">
      <c r="A97" s="79" t="s">
        <v>32</v>
      </c>
      <c r="B97" s="3" t="s">
        <v>412</v>
      </c>
      <c r="C97" s="3">
        <f t="shared" si="3"/>
        <v>0</v>
      </c>
      <c r="D97" s="3"/>
      <c r="E97" s="3"/>
    </row>
  </sheetData>
  <mergeCells count="1">
    <mergeCell ref="A1:E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D774-C334-4361-B2EE-FCB14D70903E}">
  <sheetPr>
    <tabColor theme="4"/>
    <pageSetUpPr fitToPage="1"/>
  </sheetPr>
  <dimension ref="A1:H93"/>
  <sheetViews>
    <sheetView topLeftCell="A27" zoomScaleNormal="100" workbookViewId="0">
      <selection activeCell="B63" sqref="B63"/>
    </sheetView>
  </sheetViews>
  <sheetFormatPr defaultRowHeight="13" x14ac:dyDescent="0.3"/>
  <cols>
    <col min="1" max="1" width="37.54296875" style="1" bestFit="1" customWidth="1"/>
    <col min="2" max="2" width="33.54296875" customWidth="1"/>
    <col min="3" max="3" width="11.90625" bestFit="1" customWidth="1"/>
    <col min="4" max="4" width="21.54296875" customWidth="1"/>
    <col min="5" max="5" width="22.453125" customWidth="1"/>
    <col min="6" max="6" width="22.54296875" customWidth="1"/>
    <col min="7" max="7" width="19" customWidth="1"/>
    <col min="8" max="8" width="33.453125" customWidth="1"/>
  </cols>
  <sheetData>
    <row r="1" spans="1:8" s="34" customFormat="1" ht="53.25" customHeight="1" x14ac:dyDescent="0.25">
      <c r="A1" s="144" t="s">
        <v>413</v>
      </c>
      <c r="B1" s="144"/>
      <c r="C1" s="144"/>
      <c r="D1" s="144"/>
      <c r="E1" s="145"/>
      <c r="F1" s="145"/>
      <c r="G1" s="67"/>
    </row>
    <row r="2" spans="1:8" s="10" customFormat="1" ht="15.5" x14ac:dyDescent="0.35">
      <c r="A2" s="35" t="s">
        <v>146</v>
      </c>
      <c r="B2" s="9" t="s">
        <v>414</v>
      </c>
      <c r="C2" s="9" t="s">
        <v>148</v>
      </c>
      <c r="D2" s="9" t="s">
        <v>153</v>
      </c>
      <c r="E2" s="9" t="s">
        <v>154</v>
      </c>
      <c r="F2" s="9" t="s">
        <v>155</v>
      </c>
      <c r="G2" s="9" t="s">
        <v>415</v>
      </c>
      <c r="H2" s="10" t="s">
        <v>416</v>
      </c>
    </row>
    <row r="3" spans="1:8" x14ac:dyDescent="0.3">
      <c r="A3" s="80"/>
      <c r="B3" s="3"/>
      <c r="C3" s="3"/>
      <c r="D3" s="3"/>
      <c r="E3" s="3"/>
      <c r="F3" s="3"/>
      <c r="G3" s="3"/>
    </row>
    <row r="4" spans="1:8" x14ac:dyDescent="0.3">
      <c r="A4" s="80" t="s">
        <v>25</v>
      </c>
      <c r="B4" s="3">
        <f>C4/133</f>
        <v>0.49624060150375937</v>
      </c>
      <c r="C4" s="3">
        <f t="shared" ref="C4:C10" si="0">SUM(D4:W4)</f>
        <v>66</v>
      </c>
      <c r="D4" s="3">
        <v>25</v>
      </c>
      <c r="E4" s="3">
        <v>21</v>
      </c>
      <c r="F4" s="3">
        <v>17</v>
      </c>
      <c r="G4" s="3">
        <v>3</v>
      </c>
    </row>
    <row r="5" spans="1:8" x14ac:dyDescent="0.3">
      <c r="A5" s="80" t="s">
        <v>118</v>
      </c>
      <c r="B5" s="3">
        <f t="shared" ref="B5:B10" si="1">C5/133</f>
        <v>4.5112781954887216E-2</v>
      </c>
      <c r="C5" s="3">
        <f t="shared" si="0"/>
        <v>6</v>
      </c>
      <c r="D5" s="3">
        <v>2</v>
      </c>
      <c r="E5" s="3">
        <v>3</v>
      </c>
      <c r="F5" s="3">
        <v>1</v>
      </c>
      <c r="G5" s="3"/>
    </row>
    <row r="6" spans="1:8" x14ac:dyDescent="0.3">
      <c r="A6" s="80" t="s">
        <v>42</v>
      </c>
      <c r="B6" s="3">
        <f t="shared" si="1"/>
        <v>1.4210526315789473</v>
      </c>
      <c r="C6" s="3">
        <f t="shared" si="0"/>
        <v>189</v>
      </c>
      <c r="D6" s="3">
        <v>80</v>
      </c>
      <c r="E6" s="3">
        <v>58</v>
      </c>
      <c r="F6" s="3">
        <v>51</v>
      </c>
      <c r="G6" s="3"/>
    </row>
    <row r="7" spans="1:8" x14ac:dyDescent="0.3">
      <c r="A7" s="80" t="s">
        <v>27</v>
      </c>
      <c r="B7" s="3">
        <f t="shared" si="1"/>
        <v>3.9097744360902253</v>
      </c>
      <c r="C7" s="3">
        <f t="shared" si="0"/>
        <v>520</v>
      </c>
      <c r="D7" s="3">
        <v>144</v>
      </c>
      <c r="E7" s="3">
        <v>198</v>
      </c>
      <c r="F7" s="3">
        <v>167</v>
      </c>
      <c r="G7" s="3">
        <v>11</v>
      </c>
    </row>
    <row r="8" spans="1:8" x14ac:dyDescent="0.3">
      <c r="A8" s="80" t="s">
        <v>54</v>
      </c>
      <c r="B8" s="3">
        <f t="shared" si="1"/>
        <v>8.2706766917293228E-2</v>
      </c>
      <c r="C8" s="3">
        <f t="shared" si="0"/>
        <v>11</v>
      </c>
      <c r="D8" s="3">
        <v>8</v>
      </c>
      <c r="E8" s="3">
        <v>3</v>
      </c>
      <c r="F8" s="3"/>
      <c r="G8" s="3"/>
    </row>
    <row r="9" spans="1:8" x14ac:dyDescent="0.3">
      <c r="A9" s="80" t="s">
        <v>30</v>
      </c>
      <c r="B9" s="3">
        <f t="shared" si="1"/>
        <v>0.23308270676691728</v>
      </c>
      <c r="C9" s="3">
        <f t="shared" si="0"/>
        <v>31</v>
      </c>
      <c r="D9" s="3">
        <v>14</v>
      </c>
      <c r="E9" s="3">
        <v>8</v>
      </c>
      <c r="F9" s="3">
        <v>9</v>
      </c>
      <c r="G9" s="3"/>
    </row>
    <row r="10" spans="1:8" x14ac:dyDescent="0.3">
      <c r="A10" s="80" t="s">
        <v>32</v>
      </c>
      <c r="B10" s="3">
        <f t="shared" si="1"/>
        <v>0.8571428571428571</v>
      </c>
      <c r="C10" s="3">
        <f t="shared" si="0"/>
        <v>114</v>
      </c>
      <c r="D10" s="3">
        <v>47</v>
      </c>
      <c r="E10" s="3">
        <v>38</v>
      </c>
      <c r="F10" s="3">
        <v>29</v>
      </c>
      <c r="G10" s="3"/>
    </row>
    <row r="11" spans="1:8" x14ac:dyDescent="0.3">
      <c r="A11" s="80"/>
      <c r="B11" s="3"/>
      <c r="C11" s="47">
        <f>SUM(C3:C10)</f>
        <v>937</v>
      </c>
      <c r="D11" s="3"/>
      <c r="E11" s="3"/>
      <c r="F11" s="3"/>
      <c r="G11" s="3"/>
    </row>
    <row r="12" spans="1:8" x14ac:dyDescent="0.3">
      <c r="A12" s="80"/>
      <c r="B12" s="3"/>
      <c r="C12" s="3"/>
      <c r="D12" s="3"/>
      <c r="E12" s="3"/>
      <c r="F12" s="3"/>
      <c r="G12" s="3"/>
    </row>
    <row r="13" spans="1:8" s="10" customFormat="1" ht="15.5" x14ac:dyDescent="0.35">
      <c r="A13" s="35" t="s">
        <v>146</v>
      </c>
      <c r="B13" s="9" t="s">
        <v>170</v>
      </c>
      <c r="C13" s="9" t="s">
        <v>148</v>
      </c>
      <c r="D13" s="9" t="s">
        <v>153</v>
      </c>
      <c r="E13" s="9" t="s">
        <v>154</v>
      </c>
      <c r="F13" s="9" t="s">
        <v>155</v>
      </c>
      <c r="G13" s="9" t="s">
        <v>415</v>
      </c>
    </row>
    <row r="14" spans="1:8" x14ac:dyDescent="0.3">
      <c r="A14" s="80"/>
      <c r="B14" s="3"/>
      <c r="C14" s="3"/>
      <c r="D14" s="3"/>
      <c r="E14" s="3"/>
      <c r="F14" s="3"/>
      <c r="G14" s="3"/>
    </row>
    <row r="15" spans="1:8" x14ac:dyDescent="0.3">
      <c r="A15" s="52" t="s">
        <v>25</v>
      </c>
      <c r="B15" s="53" t="s">
        <v>93</v>
      </c>
      <c r="C15" s="53">
        <f>SUM(D15:G15)</f>
        <v>41</v>
      </c>
      <c r="D15" s="3">
        <v>15</v>
      </c>
      <c r="E15" s="3">
        <v>12</v>
      </c>
      <c r="F15" s="3">
        <v>11</v>
      </c>
      <c r="G15" s="3">
        <v>3</v>
      </c>
    </row>
    <row r="16" spans="1:8" x14ac:dyDescent="0.3">
      <c r="A16" s="80" t="s">
        <v>25</v>
      </c>
      <c r="B16" s="3" t="s">
        <v>202</v>
      </c>
      <c r="C16" s="3">
        <f t="shared" ref="C16:C79" si="2">SUM(D16:G16)</f>
        <v>0</v>
      </c>
      <c r="D16" s="3"/>
      <c r="E16" s="3"/>
      <c r="F16" s="3"/>
      <c r="G16" s="3"/>
    </row>
    <row r="17" spans="1:7" x14ac:dyDescent="0.3">
      <c r="A17" s="80" t="s">
        <v>25</v>
      </c>
      <c r="B17" s="3" t="s">
        <v>417</v>
      </c>
      <c r="C17" s="3">
        <f t="shared" si="2"/>
        <v>1</v>
      </c>
      <c r="D17" s="3"/>
      <c r="E17" s="3"/>
      <c r="F17" s="3">
        <v>1</v>
      </c>
      <c r="G17" s="3"/>
    </row>
    <row r="18" spans="1:7" x14ac:dyDescent="0.3">
      <c r="A18" s="80" t="s">
        <v>25</v>
      </c>
      <c r="B18" s="3" t="s">
        <v>418</v>
      </c>
      <c r="C18" s="3">
        <f t="shared" si="2"/>
        <v>27</v>
      </c>
      <c r="D18" s="3">
        <v>14</v>
      </c>
      <c r="E18" s="3">
        <v>9</v>
      </c>
      <c r="F18" s="3">
        <v>4</v>
      </c>
      <c r="G18" s="3"/>
    </row>
    <row r="19" spans="1:7" x14ac:dyDescent="0.3">
      <c r="A19" s="80" t="s">
        <v>25</v>
      </c>
      <c r="B19" s="3" t="s">
        <v>419</v>
      </c>
      <c r="C19" s="3">
        <f t="shared" si="2"/>
        <v>0</v>
      </c>
      <c r="D19" s="3"/>
      <c r="E19" s="3"/>
      <c r="F19" s="3"/>
      <c r="G19" s="3"/>
    </row>
    <row r="20" spans="1:7" x14ac:dyDescent="0.3">
      <c r="A20" s="80" t="s">
        <v>25</v>
      </c>
      <c r="B20" s="3" t="s">
        <v>420</v>
      </c>
      <c r="C20" s="3">
        <f t="shared" si="2"/>
        <v>1</v>
      </c>
      <c r="D20" s="3"/>
      <c r="E20" s="3">
        <v>1</v>
      </c>
      <c r="F20" s="3"/>
      <c r="G20" s="3"/>
    </row>
    <row r="21" spans="1:7" x14ac:dyDescent="0.3">
      <c r="A21" s="80" t="s">
        <v>25</v>
      </c>
      <c r="B21" s="3" t="s">
        <v>421</v>
      </c>
      <c r="C21" s="3">
        <f t="shared" si="2"/>
        <v>0</v>
      </c>
      <c r="D21" s="3"/>
      <c r="E21" s="3"/>
      <c r="F21" s="3"/>
      <c r="G21" s="3"/>
    </row>
    <row r="22" spans="1:7" x14ac:dyDescent="0.3">
      <c r="A22" s="80" t="s">
        <v>25</v>
      </c>
      <c r="B22" s="3" t="s">
        <v>422</v>
      </c>
      <c r="C22" s="3">
        <f t="shared" si="2"/>
        <v>0</v>
      </c>
      <c r="D22" s="3"/>
      <c r="E22" s="3"/>
      <c r="F22" s="3"/>
      <c r="G22" s="3"/>
    </row>
    <row r="23" spans="1:7" x14ac:dyDescent="0.3">
      <c r="A23" s="80" t="s">
        <v>25</v>
      </c>
      <c r="B23" s="3" t="s">
        <v>423</v>
      </c>
      <c r="C23" s="3">
        <f t="shared" si="2"/>
        <v>3</v>
      </c>
      <c r="D23" s="3">
        <v>1</v>
      </c>
      <c r="E23" s="3"/>
      <c r="F23" s="3">
        <v>2</v>
      </c>
      <c r="G23" s="3"/>
    </row>
    <row r="24" spans="1:7" x14ac:dyDescent="0.3">
      <c r="A24" s="80" t="s">
        <v>25</v>
      </c>
      <c r="B24" s="3" t="s">
        <v>424</v>
      </c>
      <c r="C24" s="3">
        <f t="shared" si="2"/>
        <v>1</v>
      </c>
      <c r="D24" s="3"/>
      <c r="E24" s="3">
        <v>1</v>
      </c>
      <c r="F24" s="3"/>
      <c r="G24" s="3"/>
    </row>
    <row r="25" spans="1:7" x14ac:dyDescent="0.3">
      <c r="A25" s="80" t="s">
        <v>25</v>
      </c>
      <c r="B25" s="3" t="s">
        <v>425</v>
      </c>
      <c r="C25" s="3">
        <f t="shared" si="2"/>
        <v>2</v>
      </c>
      <c r="D25" s="3">
        <v>1</v>
      </c>
      <c r="E25" s="3"/>
      <c r="F25" s="3">
        <v>1</v>
      </c>
      <c r="G25" s="3"/>
    </row>
    <row r="26" spans="1:7" x14ac:dyDescent="0.3">
      <c r="A26" s="80" t="s">
        <v>25</v>
      </c>
      <c r="B26" s="3" t="s">
        <v>426</v>
      </c>
      <c r="C26" s="3">
        <f t="shared" si="2"/>
        <v>0</v>
      </c>
      <c r="D26" s="3"/>
      <c r="E26" s="3"/>
      <c r="F26" s="3"/>
      <c r="G26" s="3"/>
    </row>
    <row r="27" spans="1:7" x14ac:dyDescent="0.3">
      <c r="A27" s="80" t="s">
        <v>25</v>
      </c>
      <c r="B27" s="3" t="s">
        <v>427</v>
      </c>
      <c r="C27" s="3">
        <f t="shared" si="2"/>
        <v>0</v>
      </c>
      <c r="D27" s="3"/>
      <c r="E27" s="3"/>
      <c r="F27" s="3"/>
      <c r="G27" s="3"/>
    </row>
    <row r="28" spans="1:7" x14ac:dyDescent="0.3">
      <c r="A28" s="80" t="s">
        <v>25</v>
      </c>
      <c r="B28" s="3" t="s">
        <v>428</v>
      </c>
      <c r="C28" s="3">
        <f t="shared" si="2"/>
        <v>0</v>
      </c>
      <c r="D28" s="3"/>
      <c r="E28" s="3"/>
      <c r="F28" s="3"/>
      <c r="G28" s="3"/>
    </row>
    <row r="29" spans="1:7" x14ac:dyDescent="0.3">
      <c r="A29" s="80" t="s">
        <v>25</v>
      </c>
      <c r="B29" s="3" t="s">
        <v>429</v>
      </c>
      <c r="C29" s="3">
        <f t="shared" si="2"/>
        <v>0</v>
      </c>
      <c r="D29" s="3"/>
      <c r="E29" s="3"/>
      <c r="F29" s="3"/>
      <c r="G29" s="3"/>
    </row>
    <row r="30" spans="1:7" x14ac:dyDescent="0.3">
      <c r="A30" s="80" t="s">
        <v>25</v>
      </c>
      <c r="B30" s="3" t="s">
        <v>430</v>
      </c>
      <c r="C30" s="3">
        <f t="shared" si="2"/>
        <v>1</v>
      </c>
      <c r="D30" s="3">
        <v>1</v>
      </c>
      <c r="E30" s="3"/>
      <c r="F30" s="3"/>
      <c r="G30" s="3"/>
    </row>
    <row r="31" spans="1:7" x14ac:dyDescent="0.3">
      <c r="A31" s="80" t="s">
        <v>25</v>
      </c>
      <c r="B31" s="3" t="s">
        <v>431</v>
      </c>
      <c r="C31" s="3">
        <f t="shared" si="2"/>
        <v>0</v>
      </c>
      <c r="D31" s="3"/>
      <c r="E31" s="3"/>
      <c r="F31" s="3"/>
      <c r="G31" s="3"/>
    </row>
    <row r="32" spans="1:7" x14ac:dyDescent="0.3">
      <c r="A32" s="80" t="s">
        <v>25</v>
      </c>
      <c r="B32" s="3" t="s">
        <v>432</v>
      </c>
      <c r="C32" s="3">
        <f t="shared" si="2"/>
        <v>15</v>
      </c>
      <c r="D32" s="3">
        <v>4</v>
      </c>
      <c r="E32" s="3">
        <v>8</v>
      </c>
      <c r="F32" s="3">
        <v>3</v>
      </c>
      <c r="G32" s="3"/>
    </row>
    <row r="33" spans="1:7" x14ac:dyDescent="0.3">
      <c r="A33" s="80" t="s">
        <v>118</v>
      </c>
      <c r="B33" s="3" t="s">
        <v>219</v>
      </c>
      <c r="C33" s="3">
        <f t="shared" si="2"/>
        <v>4</v>
      </c>
      <c r="D33" s="3">
        <v>2</v>
      </c>
      <c r="E33" s="3">
        <v>2</v>
      </c>
      <c r="F33" s="3"/>
      <c r="G33" s="3"/>
    </row>
    <row r="34" spans="1:7" x14ac:dyDescent="0.3">
      <c r="A34" s="52" t="s">
        <v>42</v>
      </c>
      <c r="B34" s="53" t="s">
        <v>67</v>
      </c>
      <c r="C34" s="53">
        <f t="shared" si="2"/>
        <v>140</v>
      </c>
      <c r="D34" s="3">
        <v>57</v>
      </c>
      <c r="E34" s="3">
        <v>48</v>
      </c>
      <c r="F34" s="3">
        <v>35</v>
      </c>
      <c r="G34" s="3"/>
    </row>
    <row r="35" spans="1:7" x14ac:dyDescent="0.3">
      <c r="A35" s="80" t="s">
        <v>42</v>
      </c>
      <c r="B35" s="3" t="s">
        <v>43</v>
      </c>
      <c r="C35" s="3">
        <f t="shared" si="2"/>
        <v>54</v>
      </c>
      <c r="D35" s="3">
        <v>19</v>
      </c>
      <c r="E35" s="3">
        <v>18</v>
      </c>
      <c r="F35" s="3">
        <v>17</v>
      </c>
      <c r="G35" s="3"/>
    </row>
    <row r="36" spans="1:7" x14ac:dyDescent="0.3">
      <c r="A36" s="80" t="s">
        <v>42</v>
      </c>
      <c r="B36" s="3" t="s">
        <v>226</v>
      </c>
      <c r="C36" s="3">
        <f t="shared" si="2"/>
        <v>3</v>
      </c>
      <c r="D36" s="3">
        <v>2</v>
      </c>
      <c r="E36" s="3"/>
      <c r="F36" s="3">
        <v>1</v>
      </c>
      <c r="G36" s="3"/>
    </row>
    <row r="37" spans="1:7" x14ac:dyDescent="0.3">
      <c r="A37" s="80" t="s">
        <v>42</v>
      </c>
      <c r="B37" s="3" t="s">
        <v>228</v>
      </c>
      <c r="C37" s="3">
        <f t="shared" si="2"/>
        <v>12</v>
      </c>
      <c r="D37" s="3">
        <v>5</v>
      </c>
      <c r="E37" s="3">
        <v>2</v>
      </c>
      <c r="F37" s="3">
        <v>5</v>
      </c>
      <c r="G37" s="3"/>
    </row>
    <row r="38" spans="1:7" x14ac:dyDescent="0.3">
      <c r="A38" s="80" t="s">
        <v>42</v>
      </c>
      <c r="B38" s="3" t="s">
        <v>433</v>
      </c>
      <c r="C38" s="3">
        <f t="shared" si="2"/>
        <v>18</v>
      </c>
      <c r="D38" s="3">
        <v>4</v>
      </c>
      <c r="E38" s="3">
        <v>8</v>
      </c>
      <c r="F38" s="3">
        <v>6</v>
      </c>
      <c r="G38" s="3"/>
    </row>
    <row r="39" spans="1:7" x14ac:dyDescent="0.3">
      <c r="A39" s="80" t="s">
        <v>42</v>
      </c>
      <c r="B39" s="3" t="s">
        <v>434</v>
      </c>
      <c r="C39" s="3">
        <f t="shared" si="2"/>
        <v>6</v>
      </c>
      <c r="D39" s="3">
        <v>1</v>
      </c>
      <c r="E39" s="3">
        <v>3</v>
      </c>
      <c r="F39" s="3">
        <v>2</v>
      </c>
      <c r="G39" s="3"/>
    </row>
    <row r="40" spans="1:7" x14ac:dyDescent="0.3">
      <c r="A40" s="80" t="s">
        <v>42</v>
      </c>
      <c r="B40" s="3" t="s">
        <v>224</v>
      </c>
      <c r="C40" s="3">
        <f t="shared" si="2"/>
        <v>14</v>
      </c>
      <c r="D40" s="3">
        <v>11</v>
      </c>
      <c r="E40" s="3">
        <v>1</v>
      </c>
      <c r="F40" s="3">
        <v>2</v>
      </c>
      <c r="G40" s="3"/>
    </row>
    <row r="41" spans="1:7" x14ac:dyDescent="0.3">
      <c r="A41" s="80" t="s">
        <v>42</v>
      </c>
      <c r="B41" s="3" t="s">
        <v>234</v>
      </c>
      <c r="C41" s="3">
        <f t="shared" si="2"/>
        <v>6</v>
      </c>
      <c r="D41" s="3">
        <v>3</v>
      </c>
      <c r="E41" s="3">
        <v>1</v>
      </c>
      <c r="F41" s="3">
        <v>2</v>
      </c>
      <c r="G41" s="3"/>
    </row>
    <row r="42" spans="1:7" x14ac:dyDescent="0.3">
      <c r="A42" s="80" t="s">
        <v>42</v>
      </c>
      <c r="B42" s="3" t="s">
        <v>239</v>
      </c>
      <c r="C42" s="3">
        <f t="shared" si="2"/>
        <v>5</v>
      </c>
      <c r="D42" s="3"/>
      <c r="E42" s="3"/>
      <c r="F42" s="3">
        <v>5</v>
      </c>
      <c r="G42" s="3"/>
    </row>
    <row r="43" spans="1:7" x14ac:dyDescent="0.3">
      <c r="A43" s="80" t="s">
        <v>42</v>
      </c>
      <c r="B43" s="3" t="s">
        <v>435</v>
      </c>
      <c r="C43" s="3">
        <f t="shared" si="2"/>
        <v>3</v>
      </c>
      <c r="D43" s="3">
        <v>1</v>
      </c>
      <c r="E43" s="3">
        <v>2</v>
      </c>
      <c r="F43" s="3"/>
      <c r="G43" s="3"/>
    </row>
    <row r="44" spans="1:7" x14ac:dyDescent="0.3">
      <c r="A44" s="80" t="s">
        <v>42</v>
      </c>
      <c r="B44" s="3" t="s">
        <v>436</v>
      </c>
      <c r="C44" s="3">
        <f t="shared" si="2"/>
        <v>13</v>
      </c>
      <c r="D44" s="3">
        <v>11</v>
      </c>
      <c r="E44" s="3">
        <v>2</v>
      </c>
      <c r="F44" s="3"/>
      <c r="G44" s="3"/>
    </row>
    <row r="45" spans="1:7" x14ac:dyDescent="0.3">
      <c r="A45" s="80" t="s">
        <v>42</v>
      </c>
      <c r="B45" s="3" t="s">
        <v>225</v>
      </c>
      <c r="C45" s="3">
        <f t="shared" si="2"/>
        <v>5</v>
      </c>
      <c r="D45" s="3"/>
      <c r="E45" s="3">
        <v>1</v>
      </c>
      <c r="F45" s="3">
        <v>4</v>
      </c>
      <c r="G45" s="3"/>
    </row>
    <row r="46" spans="1:7" x14ac:dyDescent="0.3">
      <c r="A46" s="80" t="s">
        <v>42</v>
      </c>
      <c r="B46" s="3" t="s">
        <v>437</v>
      </c>
      <c r="C46" s="3">
        <f t="shared" si="2"/>
        <v>3</v>
      </c>
      <c r="D46" s="3">
        <v>1</v>
      </c>
      <c r="E46" s="3">
        <v>2</v>
      </c>
      <c r="F46" s="3"/>
      <c r="G46" s="3"/>
    </row>
    <row r="47" spans="1:7" x14ac:dyDescent="0.3">
      <c r="A47" s="80" t="s">
        <v>42</v>
      </c>
      <c r="B47" s="3" t="s">
        <v>438</v>
      </c>
      <c r="C47" s="3">
        <f t="shared" si="2"/>
        <v>1</v>
      </c>
      <c r="D47" s="3"/>
      <c r="E47" s="3">
        <v>1</v>
      </c>
      <c r="F47" s="3"/>
      <c r="G47" s="3"/>
    </row>
    <row r="48" spans="1:7" x14ac:dyDescent="0.3">
      <c r="A48" s="80" t="s">
        <v>42</v>
      </c>
      <c r="B48" s="3" t="s">
        <v>231</v>
      </c>
      <c r="C48" s="3">
        <f t="shared" si="2"/>
        <v>2</v>
      </c>
      <c r="D48" s="3">
        <v>1</v>
      </c>
      <c r="E48" s="3">
        <v>1</v>
      </c>
      <c r="F48" s="3"/>
      <c r="G48" s="3"/>
    </row>
    <row r="49" spans="1:8" x14ac:dyDescent="0.3">
      <c r="A49" s="80" t="s">
        <v>42</v>
      </c>
      <c r="B49" s="3" t="s">
        <v>236</v>
      </c>
      <c r="C49" s="3">
        <f t="shared" si="2"/>
        <v>0</v>
      </c>
      <c r="D49" s="3"/>
      <c r="E49" s="3"/>
      <c r="F49" s="3"/>
      <c r="G49" s="3"/>
    </row>
    <row r="50" spans="1:8" x14ac:dyDescent="0.3">
      <c r="A50" s="80" t="s">
        <v>42</v>
      </c>
      <c r="B50" s="3" t="s">
        <v>439</v>
      </c>
      <c r="C50" s="3">
        <f t="shared" si="2"/>
        <v>3</v>
      </c>
      <c r="D50" s="3"/>
      <c r="E50" s="3"/>
      <c r="F50" s="3">
        <v>3</v>
      </c>
      <c r="G50" s="3"/>
    </row>
    <row r="51" spans="1:8" x14ac:dyDescent="0.3">
      <c r="A51" s="52" t="s">
        <v>27</v>
      </c>
      <c r="B51" s="53" t="s">
        <v>66</v>
      </c>
      <c r="C51" s="53">
        <f t="shared" si="2"/>
        <v>294</v>
      </c>
      <c r="D51" s="3">
        <v>75</v>
      </c>
      <c r="E51" s="3">
        <v>113</v>
      </c>
      <c r="F51" s="3">
        <v>96</v>
      </c>
      <c r="G51" s="3">
        <v>10</v>
      </c>
    </row>
    <row r="52" spans="1:8" x14ac:dyDescent="0.3">
      <c r="A52" s="80" t="s">
        <v>27</v>
      </c>
      <c r="B52" s="3" t="s">
        <v>440</v>
      </c>
      <c r="C52" s="3">
        <f t="shared" si="2"/>
        <v>3</v>
      </c>
      <c r="D52" s="3">
        <v>3</v>
      </c>
      <c r="E52" s="3"/>
      <c r="F52" s="3"/>
      <c r="G52" s="3"/>
    </row>
    <row r="53" spans="1:8" x14ac:dyDescent="0.3">
      <c r="A53" s="80" t="s">
        <v>27</v>
      </c>
      <c r="B53" s="3" t="s">
        <v>441</v>
      </c>
      <c r="C53" s="3">
        <f t="shared" si="2"/>
        <v>55</v>
      </c>
      <c r="D53" s="3">
        <v>24</v>
      </c>
      <c r="E53" s="3">
        <v>18</v>
      </c>
      <c r="F53" s="3">
        <v>13</v>
      </c>
      <c r="G53" s="3"/>
    </row>
    <row r="54" spans="1:8" x14ac:dyDescent="0.3">
      <c r="A54" s="80" t="s">
        <v>27</v>
      </c>
      <c r="B54" s="3" t="s">
        <v>442</v>
      </c>
      <c r="C54" s="3">
        <f t="shared" si="2"/>
        <v>13</v>
      </c>
      <c r="D54" s="3">
        <v>11</v>
      </c>
      <c r="E54" s="3"/>
      <c r="F54" s="3">
        <v>2</v>
      </c>
      <c r="G54" s="3"/>
    </row>
    <row r="55" spans="1:8" x14ac:dyDescent="0.3">
      <c r="A55" s="52" t="s">
        <v>27</v>
      </c>
      <c r="B55" s="53" t="s">
        <v>53</v>
      </c>
      <c r="C55" s="53">
        <f t="shared" si="2"/>
        <v>142</v>
      </c>
      <c r="D55" s="3">
        <v>36</v>
      </c>
      <c r="E55" s="3">
        <v>72</v>
      </c>
      <c r="F55" s="3">
        <v>34</v>
      </c>
      <c r="G55" s="3"/>
    </row>
    <row r="56" spans="1:8" x14ac:dyDescent="0.3">
      <c r="A56" s="80" t="s">
        <v>27</v>
      </c>
      <c r="B56" s="3" t="s">
        <v>443</v>
      </c>
      <c r="C56" s="3">
        <f t="shared" si="2"/>
        <v>22</v>
      </c>
      <c r="D56" s="3">
        <v>12</v>
      </c>
      <c r="E56" s="3">
        <v>5</v>
      </c>
      <c r="F56" s="3">
        <v>5</v>
      </c>
      <c r="G56" s="3"/>
    </row>
    <row r="57" spans="1:8" x14ac:dyDescent="0.3">
      <c r="A57" s="80" t="s">
        <v>27</v>
      </c>
      <c r="B57" s="3" t="s">
        <v>444</v>
      </c>
      <c r="C57" s="3">
        <f t="shared" si="2"/>
        <v>32</v>
      </c>
      <c r="D57" s="3">
        <v>4</v>
      </c>
      <c r="E57" s="3">
        <v>11</v>
      </c>
      <c r="F57" s="3">
        <v>17</v>
      </c>
      <c r="G57" s="3"/>
    </row>
    <row r="58" spans="1:8" x14ac:dyDescent="0.3">
      <c r="A58" s="80" t="s">
        <v>27</v>
      </c>
      <c r="B58" s="3" t="s">
        <v>445</v>
      </c>
      <c r="C58" s="3">
        <f t="shared" si="2"/>
        <v>21</v>
      </c>
      <c r="D58" s="3">
        <v>7</v>
      </c>
      <c r="E58" s="3">
        <v>9</v>
      </c>
      <c r="F58" s="3">
        <v>5</v>
      </c>
      <c r="G58" s="3"/>
    </row>
    <row r="59" spans="1:8" x14ac:dyDescent="0.3">
      <c r="A59" s="80" t="s">
        <v>27</v>
      </c>
      <c r="B59" s="3" t="s">
        <v>446</v>
      </c>
      <c r="C59" s="3">
        <f t="shared" si="2"/>
        <v>12</v>
      </c>
      <c r="D59" s="3">
        <v>3</v>
      </c>
      <c r="E59" s="3">
        <v>4</v>
      </c>
      <c r="F59" s="3">
        <v>5</v>
      </c>
      <c r="G59" s="3"/>
    </row>
    <row r="60" spans="1:8" x14ac:dyDescent="0.3">
      <c r="A60" s="80" t="s">
        <v>27</v>
      </c>
      <c r="B60" s="3" t="s">
        <v>447</v>
      </c>
      <c r="C60" s="3">
        <f t="shared" si="2"/>
        <v>12</v>
      </c>
      <c r="D60" s="3"/>
      <c r="E60" s="3">
        <v>9</v>
      </c>
      <c r="F60" s="3">
        <v>3</v>
      </c>
      <c r="G60" s="3"/>
    </row>
    <row r="61" spans="1:8" x14ac:dyDescent="0.3">
      <c r="A61" s="52" t="s">
        <v>27</v>
      </c>
      <c r="B61" s="53" t="s">
        <v>52</v>
      </c>
      <c r="C61" s="53">
        <f t="shared" si="2"/>
        <v>80</v>
      </c>
      <c r="D61" s="3">
        <v>18</v>
      </c>
      <c r="E61" s="3">
        <v>32</v>
      </c>
      <c r="F61" s="3">
        <v>30</v>
      </c>
      <c r="G61" s="3"/>
    </row>
    <row r="62" spans="1:8" x14ac:dyDescent="0.3">
      <c r="A62" s="80" t="s">
        <v>27</v>
      </c>
      <c r="B62" s="3" t="s">
        <v>448</v>
      </c>
      <c r="C62" s="3">
        <f t="shared" si="2"/>
        <v>11</v>
      </c>
      <c r="D62" s="3">
        <v>2</v>
      </c>
      <c r="E62" s="3">
        <v>6</v>
      </c>
      <c r="F62" s="3">
        <v>3</v>
      </c>
      <c r="G62" s="3"/>
    </row>
    <row r="63" spans="1:8" x14ac:dyDescent="0.3">
      <c r="A63" s="80" t="s">
        <v>27</v>
      </c>
      <c r="B63" s="3" t="s">
        <v>49</v>
      </c>
      <c r="C63" s="3">
        <f t="shared" si="2"/>
        <v>8</v>
      </c>
      <c r="D63" s="3">
        <v>5</v>
      </c>
      <c r="E63" s="3">
        <v>2</v>
      </c>
      <c r="F63" s="3">
        <v>1</v>
      </c>
      <c r="G63" s="3"/>
      <c r="H63" s="73"/>
    </row>
    <row r="64" spans="1:8" x14ac:dyDescent="0.3">
      <c r="A64" s="80" t="s">
        <v>27</v>
      </c>
      <c r="B64" s="3" t="s">
        <v>449</v>
      </c>
      <c r="C64" s="3">
        <f t="shared" si="2"/>
        <v>2</v>
      </c>
      <c r="D64" s="3"/>
      <c r="E64" s="3">
        <v>1</v>
      </c>
      <c r="F64" s="3">
        <v>1</v>
      </c>
      <c r="G64" s="3"/>
    </row>
    <row r="65" spans="1:7" x14ac:dyDescent="0.3">
      <c r="A65" s="80" t="s">
        <v>27</v>
      </c>
      <c r="B65" s="3" t="s">
        <v>450</v>
      </c>
      <c r="C65" s="3">
        <f t="shared" si="2"/>
        <v>1</v>
      </c>
      <c r="D65" s="3"/>
      <c r="E65" s="3"/>
      <c r="F65" s="3">
        <v>1</v>
      </c>
      <c r="G65" s="3"/>
    </row>
    <row r="66" spans="1:7" x14ac:dyDescent="0.3">
      <c r="A66" s="80" t="s">
        <v>27</v>
      </c>
      <c r="B66" s="3" t="s">
        <v>451</v>
      </c>
      <c r="C66" s="3">
        <f t="shared" si="2"/>
        <v>14</v>
      </c>
      <c r="D66" s="3">
        <v>2</v>
      </c>
      <c r="E66" s="3">
        <v>8</v>
      </c>
      <c r="F66" s="3">
        <v>4</v>
      </c>
      <c r="G66" s="3"/>
    </row>
    <row r="67" spans="1:7" x14ac:dyDescent="0.3">
      <c r="A67" s="52" t="s">
        <v>27</v>
      </c>
      <c r="B67" s="53" t="s">
        <v>94</v>
      </c>
      <c r="C67" s="53">
        <f t="shared" si="2"/>
        <v>66</v>
      </c>
      <c r="D67" s="3">
        <v>13</v>
      </c>
      <c r="E67" s="3">
        <v>23</v>
      </c>
      <c r="F67" s="3">
        <v>30</v>
      </c>
      <c r="G67" s="3"/>
    </row>
    <row r="68" spans="1:7" x14ac:dyDescent="0.3">
      <c r="A68" s="80" t="s">
        <v>27</v>
      </c>
      <c r="B68" s="3" t="s">
        <v>452</v>
      </c>
      <c r="C68" s="3">
        <f t="shared" si="2"/>
        <v>14</v>
      </c>
      <c r="D68" s="3">
        <v>2</v>
      </c>
      <c r="E68" s="3">
        <v>8</v>
      </c>
      <c r="F68" s="3">
        <v>4</v>
      </c>
      <c r="G68" s="3"/>
    </row>
    <row r="69" spans="1:7" x14ac:dyDescent="0.3">
      <c r="A69" s="80" t="s">
        <v>54</v>
      </c>
      <c r="B69" s="3" t="s">
        <v>249</v>
      </c>
      <c r="C69" s="3">
        <f t="shared" si="2"/>
        <v>8</v>
      </c>
      <c r="D69" s="3">
        <v>5</v>
      </c>
      <c r="E69" s="3">
        <v>3</v>
      </c>
      <c r="F69" s="3"/>
      <c r="G69" s="3"/>
    </row>
    <row r="70" spans="1:7" x14ac:dyDescent="0.3">
      <c r="A70" s="80" t="s">
        <v>54</v>
      </c>
      <c r="B70" s="3" t="s">
        <v>248</v>
      </c>
      <c r="C70" s="3">
        <f t="shared" si="2"/>
        <v>5</v>
      </c>
      <c r="D70" s="3">
        <v>3</v>
      </c>
      <c r="E70" s="3">
        <v>2</v>
      </c>
      <c r="F70" s="3"/>
      <c r="G70" s="3"/>
    </row>
    <row r="71" spans="1:7" x14ac:dyDescent="0.3">
      <c r="A71" s="80" t="s">
        <v>30</v>
      </c>
      <c r="B71" s="3" t="s">
        <v>251</v>
      </c>
      <c r="C71" s="3">
        <f t="shared" si="2"/>
        <v>23</v>
      </c>
      <c r="D71" s="3">
        <v>8</v>
      </c>
      <c r="E71" s="3">
        <v>8</v>
      </c>
      <c r="F71" s="3">
        <v>7</v>
      </c>
      <c r="G71" s="3"/>
    </row>
    <row r="72" spans="1:7" x14ac:dyDescent="0.3">
      <c r="A72" s="80" t="s">
        <v>30</v>
      </c>
      <c r="B72" s="3" t="s">
        <v>453</v>
      </c>
      <c r="C72" s="3">
        <f t="shared" si="2"/>
        <v>19</v>
      </c>
      <c r="D72" s="3">
        <v>9</v>
      </c>
      <c r="E72" s="3">
        <v>6</v>
      </c>
      <c r="F72" s="3">
        <v>4</v>
      </c>
      <c r="G72" s="3"/>
    </row>
    <row r="73" spans="1:7" x14ac:dyDescent="0.3">
      <c r="A73" s="80" t="s">
        <v>30</v>
      </c>
      <c r="B73" s="3" t="s">
        <v>454</v>
      </c>
      <c r="C73" s="3">
        <f t="shared" si="2"/>
        <v>1</v>
      </c>
      <c r="D73" s="3">
        <v>1</v>
      </c>
      <c r="E73" s="3"/>
      <c r="F73" s="3"/>
      <c r="G73" s="3"/>
    </row>
    <row r="74" spans="1:7" x14ac:dyDescent="0.3">
      <c r="A74" s="80" t="s">
        <v>30</v>
      </c>
      <c r="B74" s="3" t="s">
        <v>455</v>
      </c>
      <c r="C74" s="3">
        <f t="shared" si="2"/>
        <v>0</v>
      </c>
      <c r="D74" s="3"/>
      <c r="E74" s="3"/>
      <c r="F74" s="3"/>
      <c r="G74" s="3"/>
    </row>
    <row r="75" spans="1:7" x14ac:dyDescent="0.3">
      <c r="A75" s="80" t="s">
        <v>30</v>
      </c>
      <c r="B75" s="3" t="s">
        <v>456</v>
      </c>
      <c r="C75" s="3">
        <f t="shared" si="2"/>
        <v>0</v>
      </c>
      <c r="D75" s="3"/>
      <c r="E75" s="3"/>
      <c r="F75" s="3"/>
      <c r="G75" s="3"/>
    </row>
    <row r="76" spans="1:7" x14ac:dyDescent="0.3">
      <c r="A76" s="80" t="s">
        <v>30</v>
      </c>
      <c r="B76" s="3" t="s">
        <v>254</v>
      </c>
      <c r="C76" s="3">
        <f t="shared" si="2"/>
        <v>2</v>
      </c>
      <c r="D76" s="3">
        <v>1</v>
      </c>
      <c r="E76" s="3"/>
      <c r="F76" s="3">
        <v>1</v>
      </c>
      <c r="G76" s="3"/>
    </row>
    <row r="77" spans="1:7" x14ac:dyDescent="0.3">
      <c r="A77" s="80" t="s">
        <v>30</v>
      </c>
      <c r="B77" s="3" t="s">
        <v>457</v>
      </c>
      <c r="C77" s="3">
        <f t="shared" si="2"/>
        <v>0</v>
      </c>
      <c r="D77" s="3"/>
      <c r="E77" s="3"/>
      <c r="F77" s="3"/>
      <c r="G77" s="3"/>
    </row>
    <row r="78" spans="1:7" x14ac:dyDescent="0.3">
      <c r="A78" s="52" t="s">
        <v>32</v>
      </c>
      <c r="B78" s="53" t="s">
        <v>95</v>
      </c>
      <c r="C78" s="53">
        <f t="shared" si="2"/>
        <v>73</v>
      </c>
      <c r="D78" s="3">
        <v>31</v>
      </c>
      <c r="E78" s="3">
        <v>23</v>
      </c>
      <c r="F78" s="3">
        <v>19</v>
      </c>
      <c r="G78" s="3"/>
    </row>
    <row r="79" spans="1:7" x14ac:dyDescent="0.3">
      <c r="A79" s="80" t="s">
        <v>32</v>
      </c>
      <c r="B79" s="3" t="s">
        <v>458</v>
      </c>
      <c r="C79" s="3">
        <f t="shared" si="2"/>
        <v>39</v>
      </c>
      <c r="D79" s="3">
        <v>14</v>
      </c>
      <c r="E79" s="3">
        <v>15</v>
      </c>
      <c r="F79" s="3">
        <v>10</v>
      </c>
      <c r="G79" s="3"/>
    </row>
    <row r="80" spans="1:7" x14ac:dyDescent="0.3">
      <c r="A80" s="80" t="s">
        <v>32</v>
      </c>
      <c r="B80" s="3" t="s">
        <v>262</v>
      </c>
      <c r="C80" s="3">
        <f t="shared" ref="C80:C93" si="3">SUM(D80:G80)</f>
        <v>1</v>
      </c>
      <c r="D80" s="3"/>
      <c r="E80" s="3">
        <v>1</v>
      </c>
      <c r="F80" s="3"/>
      <c r="G80" s="3"/>
    </row>
    <row r="81" spans="1:7" x14ac:dyDescent="0.3">
      <c r="A81" s="80" t="s">
        <v>32</v>
      </c>
      <c r="B81" s="3" t="s">
        <v>459</v>
      </c>
      <c r="C81" s="3">
        <f t="shared" si="3"/>
        <v>18</v>
      </c>
      <c r="D81" s="3">
        <v>10</v>
      </c>
      <c r="E81" s="3">
        <v>5</v>
      </c>
      <c r="F81" s="3">
        <v>3</v>
      </c>
      <c r="G81" s="3"/>
    </row>
    <row r="82" spans="1:7" x14ac:dyDescent="0.3">
      <c r="A82" s="80" t="s">
        <v>32</v>
      </c>
      <c r="B82" s="3" t="s">
        <v>460</v>
      </c>
      <c r="C82" s="3">
        <f t="shared" si="3"/>
        <v>0</v>
      </c>
      <c r="D82" s="3"/>
      <c r="E82" s="3"/>
      <c r="F82" s="3"/>
      <c r="G82" s="3"/>
    </row>
    <row r="83" spans="1:7" x14ac:dyDescent="0.3">
      <c r="A83" s="80" t="s">
        <v>32</v>
      </c>
      <c r="B83" s="3" t="s">
        <v>461</v>
      </c>
      <c r="C83" s="3">
        <f t="shared" si="3"/>
        <v>6</v>
      </c>
      <c r="D83" s="3"/>
      <c r="E83" s="3">
        <v>3</v>
      </c>
      <c r="F83" s="3">
        <v>3</v>
      </c>
      <c r="G83" s="3"/>
    </row>
    <row r="84" spans="1:7" x14ac:dyDescent="0.3">
      <c r="A84" s="80" t="s">
        <v>32</v>
      </c>
      <c r="B84" s="3" t="s">
        <v>33</v>
      </c>
      <c r="C84" s="3">
        <f t="shared" si="3"/>
        <v>1</v>
      </c>
      <c r="D84" s="3"/>
      <c r="E84" s="3"/>
      <c r="F84" s="3">
        <v>1</v>
      </c>
      <c r="G84" s="3"/>
    </row>
    <row r="85" spans="1:7" x14ac:dyDescent="0.3">
      <c r="A85" s="80" t="s">
        <v>32</v>
      </c>
      <c r="B85" s="3" t="s">
        <v>283</v>
      </c>
      <c r="C85" s="3">
        <f t="shared" si="3"/>
        <v>3</v>
      </c>
      <c r="D85" s="3"/>
      <c r="E85" s="3">
        <v>2</v>
      </c>
      <c r="F85" s="3">
        <v>1</v>
      </c>
      <c r="G85" s="3"/>
    </row>
    <row r="86" spans="1:7" x14ac:dyDescent="0.3">
      <c r="A86" s="80" t="s">
        <v>32</v>
      </c>
      <c r="B86" s="3" t="s">
        <v>280</v>
      </c>
      <c r="C86" s="3">
        <f t="shared" si="3"/>
        <v>36</v>
      </c>
      <c r="D86" s="3">
        <v>34</v>
      </c>
      <c r="E86" s="3">
        <v>1</v>
      </c>
      <c r="F86" s="3">
        <v>1</v>
      </c>
      <c r="G86" s="3"/>
    </row>
    <row r="87" spans="1:7" x14ac:dyDescent="0.3">
      <c r="A87" s="80" t="s">
        <v>32</v>
      </c>
      <c r="B87" s="3" t="s">
        <v>462</v>
      </c>
      <c r="C87" s="3">
        <f t="shared" si="3"/>
        <v>0</v>
      </c>
      <c r="D87" s="3"/>
      <c r="E87" s="3"/>
      <c r="F87" s="3"/>
      <c r="G87" s="3"/>
    </row>
    <row r="88" spans="1:7" x14ac:dyDescent="0.3">
      <c r="A88" s="80" t="s">
        <v>32</v>
      </c>
      <c r="B88" s="3" t="s">
        <v>463</v>
      </c>
      <c r="C88" s="3">
        <f t="shared" si="3"/>
        <v>7</v>
      </c>
      <c r="D88" s="3">
        <v>3</v>
      </c>
      <c r="E88" s="3">
        <v>4</v>
      </c>
      <c r="F88" s="3"/>
      <c r="G88" s="3"/>
    </row>
    <row r="89" spans="1:7" x14ac:dyDescent="0.3">
      <c r="A89" s="80" t="s">
        <v>32</v>
      </c>
      <c r="B89" s="3" t="s">
        <v>464</v>
      </c>
      <c r="C89" s="3">
        <f t="shared" si="3"/>
        <v>19</v>
      </c>
      <c r="D89" s="3">
        <v>9</v>
      </c>
      <c r="E89" s="3">
        <v>5</v>
      </c>
      <c r="F89" s="3">
        <v>5</v>
      </c>
      <c r="G89" s="3"/>
    </row>
    <row r="90" spans="1:7" x14ac:dyDescent="0.3">
      <c r="A90" s="80" t="s">
        <v>32</v>
      </c>
      <c r="B90" s="3" t="s">
        <v>465</v>
      </c>
      <c r="C90" s="3">
        <f t="shared" si="3"/>
        <v>0</v>
      </c>
      <c r="D90" s="3"/>
      <c r="E90" s="3"/>
      <c r="F90" s="3"/>
      <c r="G90" s="3"/>
    </row>
    <row r="91" spans="1:7" x14ac:dyDescent="0.3">
      <c r="A91" s="80" t="s">
        <v>32</v>
      </c>
      <c r="B91" s="3" t="s">
        <v>466</v>
      </c>
      <c r="C91" s="3">
        <f t="shared" si="3"/>
        <v>0</v>
      </c>
      <c r="D91" s="3"/>
      <c r="E91" s="3"/>
      <c r="F91" s="3"/>
      <c r="G91" s="3"/>
    </row>
    <row r="92" spans="1:7" x14ac:dyDescent="0.3">
      <c r="A92" s="80" t="s">
        <v>32</v>
      </c>
      <c r="B92" s="3" t="s">
        <v>467</v>
      </c>
      <c r="C92" s="3">
        <f t="shared" si="3"/>
        <v>2</v>
      </c>
      <c r="D92" s="3">
        <v>1</v>
      </c>
      <c r="E92" s="3">
        <v>1</v>
      </c>
      <c r="F92" s="3"/>
      <c r="G92" s="3"/>
    </row>
    <row r="93" spans="1:7" x14ac:dyDescent="0.3">
      <c r="A93" s="80" t="s">
        <v>32</v>
      </c>
      <c r="B93" s="3" t="s">
        <v>468</v>
      </c>
      <c r="C93" s="3">
        <f t="shared" si="3"/>
        <v>0</v>
      </c>
      <c r="D93" s="3"/>
      <c r="E93" s="3"/>
      <c r="F93" s="3"/>
      <c r="G93" s="3"/>
    </row>
  </sheetData>
  <mergeCells count="1">
    <mergeCell ref="A1:F1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7B88-AF95-493D-8577-1785D8EFC292}">
  <sheetPr>
    <tabColor theme="0" tint="-0.34998626667073579"/>
    <pageSetUpPr fitToPage="1"/>
  </sheetPr>
  <dimension ref="A1:F38"/>
  <sheetViews>
    <sheetView zoomScaleNormal="100" workbookViewId="0">
      <selection activeCell="E2" sqref="E2:F2"/>
    </sheetView>
  </sheetViews>
  <sheetFormatPr defaultRowHeight="13" x14ac:dyDescent="0.3"/>
  <cols>
    <col min="1" max="1" width="37.54296875" style="1" bestFit="1" customWidth="1"/>
    <col min="2" max="2" width="40.90625" customWidth="1"/>
    <col min="3" max="3" width="11.90625" bestFit="1" customWidth="1"/>
    <col min="4" max="4" width="29.453125" customWidth="1"/>
    <col min="6" max="6" width="28.54296875" customWidth="1"/>
  </cols>
  <sheetData>
    <row r="1" spans="1:6" ht="44.25" customHeight="1" x14ac:dyDescent="0.25">
      <c r="A1" s="150" t="s">
        <v>469</v>
      </c>
      <c r="B1" s="150"/>
      <c r="C1" s="150"/>
      <c r="D1" s="150"/>
      <c r="E1" s="148"/>
      <c r="F1" s="149"/>
    </row>
    <row r="2" spans="1:6" s="10" customFormat="1" ht="15.5" x14ac:dyDescent="0.35">
      <c r="A2" s="88" t="s">
        <v>146</v>
      </c>
      <c r="B2" s="88" t="s">
        <v>470</v>
      </c>
      <c r="C2" s="88" t="s">
        <v>148</v>
      </c>
      <c r="D2" s="88" t="s">
        <v>157</v>
      </c>
      <c r="E2" s="151" t="s">
        <v>471</v>
      </c>
      <c r="F2" s="152"/>
    </row>
    <row r="3" spans="1:6" x14ac:dyDescent="0.3">
      <c r="A3" s="81"/>
      <c r="B3" s="38"/>
      <c r="C3" s="38"/>
      <c r="D3" s="38"/>
      <c r="E3" s="148"/>
      <c r="F3" s="149"/>
    </row>
    <row r="4" spans="1:6" x14ac:dyDescent="0.3">
      <c r="A4" s="81" t="s">
        <v>25</v>
      </c>
      <c r="B4" s="38">
        <f>C4/57</f>
        <v>0.26315789473684209</v>
      </c>
      <c r="C4" s="38">
        <v>15</v>
      </c>
      <c r="D4" s="38">
        <v>15</v>
      </c>
      <c r="E4" s="148"/>
      <c r="F4" s="149"/>
    </row>
    <row r="5" spans="1:6" x14ac:dyDescent="0.3">
      <c r="A5" s="81" t="s">
        <v>27</v>
      </c>
      <c r="B5" s="38">
        <f t="shared" ref="B5:B7" si="0">C5/57</f>
        <v>1.6842105263157894</v>
      </c>
      <c r="C5" s="38">
        <v>96</v>
      </c>
      <c r="D5" s="38">
        <v>96</v>
      </c>
      <c r="E5" s="148"/>
      <c r="F5" s="149"/>
    </row>
    <row r="6" spans="1:6" x14ac:dyDescent="0.3">
      <c r="A6" s="81" t="s">
        <v>30</v>
      </c>
      <c r="B6" s="38">
        <f t="shared" si="0"/>
        <v>0.26315789473684209</v>
      </c>
      <c r="C6" s="38">
        <v>15</v>
      </c>
      <c r="D6" s="38">
        <v>15</v>
      </c>
      <c r="E6" s="148"/>
      <c r="F6" s="149"/>
    </row>
    <row r="7" spans="1:6" x14ac:dyDescent="0.3">
      <c r="A7" s="81" t="s">
        <v>32</v>
      </c>
      <c r="B7" s="38">
        <f t="shared" si="0"/>
        <v>4.8245614035087723</v>
      </c>
      <c r="C7" s="38">
        <v>275</v>
      </c>
      <c r="D7" s="38">
        <v>275</v>
      </c>
      <c r="E7" s="148"/>
      <c r="F7" s="149"/>
    </row>
    <row r="8" spans="1:6" x14ac:dyDescent="0.3">
      <c r="A8" s="81"/>
      <c r="B8" s="3"/>
      <c r="C8" s="3">
        <f>SUM(C4:C7)</f>
        <v>401</v>
      </c>
      <c r="D8" s="3"/>
      <c r="E8" s="146"/>
      <c r="F8" s="147"/>
    </row>
    <row r="9" spans="1:6" x14ac:dyDescent="0.3">
      <c r="A9" s="81"/>
      <c r="B9" s="3"/>
      <c r="C9" s="3"/>
      <c r="D9" s="3"/>
      <c r="E9" s="146"/>
      <c r="F9" s="147"/>
    </row>
    <row r="10" spans="1:6" s="10" customFormat="1" ht="15.5" x14ac:dyDescent="0.35">
      <c r="A10" s="37" t="s">
        <v>146</v>
      </c>
      <c r="B10" s="9" t="s">
        <v>170</v>
      </c>
      <c r="C10" s="9" t="s">
        <v>148</v>
      </c>
      <c r="D10" s="9" t="s">
        <v>157</v>
      </c>
      <c r="E10" s="153"/>
      <c r="F10" s="154"/>
    </row>
    <row r="11" spans="1:6" x14ac:dyDescent="0.3">
      <c r="A11" s="81"/>
      <c r="B11" s="3"/>
      <c r="C11" s="3"/>
      <c r="D11" s="3"/>
      <c r="E11" s="146"/>
      <c r="F11" s="147"/>
    </row>
    <row r="12" spans="1:6" x14ac:dyDescent="0.3">
      <c r="A12" s="81" t="s">
        <v>25</v>
      </c>
      <c r="B12" s="3" t="s">
        <v>206</v>
      </c>
      <c r="C12" s="3">
        <v>6</v>
      </c>
      <c r="D12" s="3">
        <v>6</v>
      </c>
      <c r="E12" s="146"/>
      <c r="F12" s="147"/>
    </row>
    <row r="13" spans="1:6" x14ac:dyDescent="0.3">
      <c r="A13" s="81" t="s">
        <v>25</v>
      </c>
      <c r="B13" s="3" t="s">
        <v>472</v>
      </c>
      <c r="C13" s="3"/>
      <c r="D13" s="3"/>
      <c r="E13" s="146"/>
      <c r="F13" s="147"/>
    </row>
    <row r="14" spans="1:6" x14ac:dyDescent="0.3">
      <c r="A14" s="81" t="s">
        <v>25</v>
      </c>
      <c r="B14" s="3" t="s">
        <v>473</v>
      </c>
      <c r="C14" s="3"/>
      <c r="D14" s="3"/>
      <c r="E14" s="146"/>
      <c r="F14" s="147"/>
    </row>
    <row r="15" spans="1:6" x14ac:dyDescent="0.3">
      <c r="A15" s="81" t="s">
        <v>25</v>
      </c>
      <c r="B15" s="3" t="s">
        <v>474</v>
      </c>
      <c r="C15" s="3"/>
      <c r="D15" s="3"/>
      <c r="E15" s="146"/>
      <c r="F15" s="147"/>
    </row>
    <row r="16" spans="1:6" x14ac:dyDescent="0.3">
      <c r="A16" s="81" t="s">
        <v>25</v>
      </c>
      <c r="B16" s="3" t="s">
        <v>475</v>
      </c>
      <c r="C16" s="3"/>
      <c r="D16" s="3"/>
      <c r="E16" s="146"/>
      <c r="F16" s="147"/>
    </row>
    <row r="17" spans="1:6" x14ac:dyDescent="0.3">
      <c r="A17" s="52" t="s">
        <v>27</v>
      </c>
      <c r="B17" s="53" t="s">
        <v>97</v>
      </c>
      <c r="C17" s="53">
        <v>48</v>
      </c>
      <c r="D17" s="53">
        <v>48</v>
      </c>
      <c r="E17" s="146"/>
      <c r="F17" s="147"/>
    </row>
    <row r="18" spans="1:6" x14ac:dyDescent="0.3">
      <c r="A18" s="52" t="s">
        <v>27</v>
      </c>
      <c r="B18" s="53" t="s">
        <v>98</v>
      </c>
      <c r="C18" s="53">
        <v>28</v>
      </c>
      <c r="D18" s="53">
        <v>28</v>
      </c>
      <c r="E18" s="146"/>
      <c r="F18" s="147"/>
    </row>
    <row r="19" spans="1:6" x14ac:dyDescent="0.3">
      <c r="A19" s="81" t="s">
        <v>27</v>
      </c>
      <c r="B19" s="3" t="s">
        <v>476</v>
      </c>
      <c r="C19" s="3">
        <v>25</v>
      </c>
      <c r="D19" s="3">
        <v>25</v>
      </c>
      <c r="E19" s="146"/>
      <c r="F19" s="147"/>
    </row>
    <row r="20" spans="1:6" x14ac:dyDescent="0.3">
      <c r="A20" s="81" t="s">
        <v>27</v>
      </c>
      <c r="B20" s="3" t="s">
        <v>477</v>
      </c>
      <c r="C20" s="3"/>
      <c r="D20" s="3"/>
      <c r="E20" s="146"/>
      <c r="F20" s="147"/>
    </row>
    <row r="21" spans="1:6" x14ac:dyDescent="0.3">
      <c r="A21" s="81" t="s">
        <v>27</v>
      </c>
      <c r="B21" s="3" t="s">
        <v>478</v>
      </c>
      <c r="C21" s="3"/>
      <c r="D21" s="3"/>
      <c r="E21" s="146"/>
      <c r="F21" s="147"/>
    </row>
    <row r="22" spans="1:6" x14ac:dyDescent="0.3">
      <c r="A22" s="81" t="s">
        <v>30</v>
      </c>
      <c r="B22" s="3" t="s">
        <v>479</v>
      </c>
      <c r="C22" s="3">
        <v>6</v>
      </c>
      <c r="D22" s="3">
        <v>6</v>
      </c>
      <c r="E22" s="146"/>
      <c r="F22" s="147"/>
    </row>
    <row r="23" spans="1:6" x14ac:dyDescent="0.3">
      <c r="A23" s="81" t="s">
        <v>30</v>
      </c>
      <c r="B23" s="3" t="s">
        <v>480</v>
      </c>
      <c r="C23" s="3">
        <v>1</v>
      </c>
      <c r="D23" s="3">
        <v>1</v>
      </c>
      <c r="E23" s="146"/>
      <c r="F23" s="147"/>
    </row>
    <row r="24" spans="1:6" x14ac:dyDescent="0.3">
      <c r="A24" s="52" t="s">
        <v>32</v>
      </c>
      <c r="B24" s="53" t="s">
        <v>99</v>
      </c>
      <c r="C24" s="53">
        <v>77</v>
      </c>
      <c r="D24" s="53">
        <v>77</v>
      </c>
      <c r="E24" s="146"/>
      <c r="F24" s="147"/>
    </row>
    <row r="25" spans="1:6" x14ac:dyDescent="0.3">
      <c r="A25" s="52" t="s">
        <v>32</v>
      </c>
      <c r="B25" s="53" t="s">
        <v>100</v>
      </c>
      <c r="C25" s="53">
        <v>40</v>
      </c>
      <c r="D25" s="53">
        <v>40</v>
      </c>
      <c r="E25" s="146"/>
      <c r="F25" s="147"/>
    </row>
    <row r="26" spans="1:6" x14ac:dyDescent="0.3">
      <c r="A26" s="52" t="s">
        <v>32</v>
      </c>
      <c r="B26" s="53" t="s">
        <v>68</v>
      </c>
      <c r="C26" s="53">
        <v>80</v>
      </c>
      <c r="D26" s="53">
        <v>80</v>
      </c>
      <c r="E26" s="146"/>
      <c r="F26" s="147"/>
    </row>
    <row r="27" spans="1:6" x14ac:dyDescent="0.3">
      <c r="A27" s="52" t="s">
        <v>32</v>
      </c>
      <c r="B27" s="53" t="s">
        <v>101</v>
      </c>
      <c r="C27" s="53">
        <v>76</v>
      </c>
      <c r="D27" s="53">
        <v>76</v>
      </c>
      <c r="E27" s="146"/>
      <c r="F27" s="147"/>
    </row>
    <row r="28" spans="1:6" x14ac:dyDescent="0.3">
      <c r="A28" s="81" t="s">
        <v>32</v>
      </c>
      <c r="B28" s="3" t="s">
        <v>268</v>
      </c>
      <c r="C28" s="3">
        <v>22</v>
      </c>
      <c r="D28" s="3">
        <v>22</v>
      </c>
      <c r="E28" s="146"/>
      <c r="F28" s="147"/>
    </row>
    <row r="29" spans="1:6" x14ac:dyDescent="0.3">
      <c r="A29" s="52" t="s">
        <v>32</v>
      </c>
      <c r="B29" s="53" t="s">
        <v>102</v>
      </c>
      <c r="C29" s="53">
        <v>64</v>
      </c>
      <c r="D29" s="53">
        <v>64</v>
      </c>
      <c r="E29" s="146"/>
      <c r="F29" s="147"/>
    </row>
    <row r="30" spans="1:6" x14ac:dyDescent="0.3">
      <c r="A30" s="81" t="s">
        <v>32</v>
      </c>
      <c r="B30" s="3" t="s">
        <v>481</v>
      </c>
      <c r="C30" s="3">
        <v>24</v>
      </c>
      <c r="D30" s="3">
        <v>24</v>
      </c>
      <c r="E30" s="146"/>
      <c r="F30" s="147"/>
    </row>
    <row r="31" spans="1:6" x14ac:dyDescent="0.3">
      <c r="A31" s="81" t="s">
        <v>32</v>
      </c>
      <c r="B31" s="3" t="s">
        <v>482</v>
      </c>
      <c r="C31" s="3">
        <v>9</v>
      </c>
      <c r="D31" s="3">
        <v>9</v>
      </c>
      <c r="E31" s="146"/>
      <c r="F31" s="147"/>
    </row>
    <row r="32" spans="1:6" x14ac:dyDescent="0.3">
      <c r="A32" s="81" t="s">
        <v>32</v>
      </c>
      <c r="B32" s="3" t="s">
        <v>483</v>
      </c>
      <c r="C32" s="3">
        <v>5</v>
      </c>
      <c r="D32" s="3">
        <v>5</v>
      </c>
      <c r="E32" s="146"/>
      <c r="F32" s="147"/>
    </row>
    <row r="33" spans="1:6" x14ac:dyDescent="0.3">
      <c r="A33" s="81" t="s">
        <v>32</v>
      </c>
      <c r="B33" s="3" t="s">
        <v>269</v>
      </c>
      <c r="C33" s="3">
        <v>33</v>
      </c>
      <c r="D33" s="3">
        <v>33</v>
      </c>
      <c r="E33" s="146"/>
      <c r="F33" s="147"/>
    </row>
    <row r="34" spans="1:6" x14ac:dyDescent="0.3">
      <c r="A34" s="81" t="s">
        <v>32</v>
      </c>
      <c r="B34" s="3" t="s">
        <v>267</v>
      </c>
      <c r="C34" s="3">
        <v>14</v>
      </c>
      <c r="D34" s="3">
        <v>14</v>
      </c>
      <c r="E34" s="146"/>
      <c r="F34" s="147"/>
    </row>
    <row r="35" spans="1:6" x14ac:dyDescent="0.3">
      <c r="A35" s="81" t="s">
        <v>32</v>
      </c>
      <c r="B35" s="3" t="s">
        <v>484</v>
      </c>
      <c r="C35" s="3">
        <v>6</v>
      </c>
      <c r="D35" s="3">
        <v>6</v>
      </c>
      <c r="E35" s="146"/>
      <c r="F35" s="147"/>
    </row>
    <row r="36" spans="1:6" x14ac:dyDescent="0.3">
      <c r="A36" s="81" t="s">
        <v>32</v>
      </c>
      <c r="B36" s="3" t="s">
        <v>485</v>
      </c>
      <c r="C36" s="3">
        <v>3</v>
      </c>
      <c r="D36" s="3">
        <v>3</v>
      </c>
      <c r="E36" s="146"/>
      <c r="F36" s="147"/>
    </row>
    <row r="37" spans="1:6" x14ac:dyDescent="0.3">
      <c r="A37" s="81" t="s">
        <v>32</v>
      </c>
      <c r="B37" s="3" t="s">
        <v>486</v>
      </c>
      <c r="C37" s="3"/>
      <c r="D37" s="3"/>
      <c r="E37" s="146"/>
      <c r="F37" s="147"/>
    </row>
    <row r="38" spans="1:6" x14ac:dyDescent="0.3">
      <c r="A38" s="81" t="s">
        <v>32</v>
      </c>
      <c r="B38" s="3" t="s">
        <v>487</v>
      </c>
      <c r="C38" s="3">
        <v>1</v>
      </c>
      <c r="D38" s="3">
        <v>1</v>
      </c>
      <c r="E38" s="146"/>
      <c r="F38" s="147"/>
    </row>
  </sheetData>
  <mergeCells count="39">
    <mergeCell ref="E26:F26"/>
    <mergeCell ref="E6:F6"/>
    <mergeCell ref="E2:F2"/>
    <mergeCell ref="E3:F3"/>
    <mergeCell ref="E4:F4"/>
    <mergeCell ref="E5:F5"/>
    <mergeCell ref="E15:F15"/>
    <mergeCell ref="E16:F16"/>
    <mergeCell ref="E17:F17"/>
    <mergeCell ref="E24:F24"/>
    <mergeCell ref="E25:F25"/>
    <mergeCell ref="E10:F10"/>
    <mergeCell ref="E11:F11"/>
    <mergeCell ref="E12:F12"/>
    <mergeCell ref="E13:F13"/>
    <mergeCell ref="E14:F14"/>
    <mergeCell ref="E27:F27"/>
    <mergeCell ref="E28:F28"/>
    <mergeCell ref="E1:F1"/>
    <mergeCell ref="A1:D1"/>
    <mergeCell ref="E37:F37"/>
    <mergeCell ref="E30:F30"/>
    <mergeCell ref="E19:F19"/>
    <mergeCell ref="E20:F20"/>
    <mergeCell ref="E21:F21"/>
    <mergeCell ref="E22:F22"/>
    <mergeCell ref="E23:F23"/>
    <mergeCell ref="E29:F29"/>
    <mergeCell ref="E18:F18"/>
    <mergeCell ref="E7:F7"/>
    <mergeCell ref="E8:F8"/>
    <mergeCell ref="E9:F9"/>
    <mergeCell ref="E38:F38"/>
    <mergeCell ref="E31:F31"/>
    <mergeCell ref="E32:F32"/>
    <mergeCell ref="E33:F33"/>
    <mergeCell ref="E34:F34"/>
    <mergeCell ref="E35:F35"/>
    <mergeCell ref="E36:F36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CA5CD-E0BD-43C1-A342-83680D523E44}">
  <sheetPr>
    <tabColor theme="0" tint="-0.34998626667073579"/>
  </sheetPr>
  <dimension ref="A1:H37"/>
  <sheetViews>
    <sheetView topLeftCell="A10" workbookViewId="0">
      <selection activeCell="A16" sqref="A16"/>
    </sheetView>
  </sheetViews>
  <sheetFormatPr defaultRowHeight="13" x14ac:dyDescent="0.3"/>
  <cols>
    <col min="1" max="1" width="37.54296875" style="1" bestFit="1" customWidth="1"/>
    <col min="2" max="2" width="42.08984375" bestFit="1" customWidth="1"/>
    <col min="3" max="3" width="11.90625" bestFit="1" customWidth="1"/>
    <col min="4" max="4" width="23.453125" customWidth="1"/>
    <col min="5" max="5" width="18.90625" customWidth="1"/>
    <col min="6" max="6" width="32.36328125" customWidth="1"/>
  </cols>
  <sheetData>
    <row r="1" spans="1:6" ht="44.25" customHeight="1" x14ac:dyDescent="0.35">
      <c r="A1" s="155" t="s">
        <v>488</v>
      </c>
      <c r="B1" s="156"/>
      <c r="C1" s="156"/>
      <c r="D1" s="156"/>
      <c r="E1" s="68" t="s">
        <v>415</v>
      </c>
      <c r="F1" s="89" t="s">
        <v>489</v>
      </c>
    </row>
    <row r="2" spans="1:6" s="10" customFormat="1" ht="15.5" x14ac:dyDescent="0.35">
      <c r="A2" s="64" t="s">
        <v>146</v>
      </c>
      <c r="B2" s="37" t="s">
        <v>490</v>
      </c>
      <c r="C2" s="37" t="s">
        <v>148</v>
      </c>
      <c r="D2" s="37" t="s">
        <v>156</v>
      </c>
      <c r="E2" s="65"/>
    </row>
    <row r="3" spans="1:6" x14ac:dyDescent="0.3">
      <c r="A3" s="82"/>
      <c r="B3" s="38"/>
      <c r="C3" s="38"/>
      <c r="D3" s="38"/>
      <c r="E3" s="66"/>
    </row>
    <row r="4" spans="1:6" x14ac:dyDescent="0.3">
      <c r="A4" s="82" t="s">
        <v>25</v>
      </c>
      <c r="B4" s="38">
        <f>C4/61</f>
        <v>9.8360655737704916E-2</v>
      </c>
      <c r="C4" s="38">
        <f>SUM(D4:W4)</f>
        <v>6</v>
      </c>
      <c r="D4" s="38">
        <v>6</v>
      </c>
      <c r="E4" s="66"/>
    </row>
    <row r="5" spans="1:6" x14ac:dyDescent="0.3">
      <c r="A5" s="82" t="s">
        <v>27</v>
      </c>
      <c r="B5" s="38">
        <f t="shared" ref="B5:B7" si="0">C5/61</f>
        <v>4.4918032786885247</v>
      </c>
      <c r="C5" s="38">
        <f>SUM(D5:W5)</f>
        <v>274</v>
      </c>
      <c r="D5" s="38">
        <v>247</v>
      </c>
      <c r="E5" s="66">
        <v>27</v>
      </c>
    </row>
    <row r="6" spans="1:6" x14ac:dyDescent="0.3">
      <c r="A6" s="82" t="s">
        <v>30</v>
      </c>
      <c r="B6" s="38">
        <f t="shared" si="0"/>
        <v>1.3770491803278688</v>
      </c>
      <c r="C6" s="38">
        <f>SUM(D6:W6)</f>
        <v>84</v>
      </c>
      <c r="D6" s="38">
        <v>82</v>
      </c>
      <c r="E6" s="66">
        <v>2</v>
      </c>
    </row>
    <row r="7" spans="1:6" x14ac:dyDescent="0.3">
      <c r="A7" s="82" t="s">
        <v>32</v>
      </c>
      <c r="B7" s="38">
        <f t="shared" si="0"/>
        <v>1.1147540983606556</v>
      </c>
      <c r="C7" s="38">
        <f>SUM(D7:W7)</f>
        <v>68</v>
      </c>
      <c r="D7" s="38">
        <v>67</v>
      </c>
      <c r="E7" s="66">
        <v>1</v>
      </c>
    </row>
    <row r="8" spans="1:6" x14ac:dyDescent="0.3">
      <c r="A8" s="82"/>
      <c r="B8" s="3"/>
      <c r="C8" s="3">
        <f>SUM(C4:C7)</f>
        <v>432</v>
      </c>
      <c r="D8" s="3"/>
      <c r="E8" s="60"/>
    </row>
    <row r="9" spans="1:6" x14ac:dyDescent="0.3">
      <c r="A9" s="82"/>
      <c r="B9" s="3"/>
      <c r="C9" s="3"/>
      <c r="D9" s="3"/>
      <c r="E9" s="60"/>
    </row>
    <row r="10" spans="1:6" s="10" customFormat="1" ht="15.5" x14ac:dyDescent="0.35">
      <c r="A10" s="64" t="s">
        <v>146</v>
      </c>
      <c r="B10" s="9" t="s">
        <v>170</v>
      </c>
      <c r="C10" s="9" t="s">
        <v>148</v>
      </c>
      <c r="D10" s="9" t="s">
        <v>156</v>
      </c>
      <c r="E10" s="59"/>
    </row>
    <row r="11" spans="1:6" x14ac:dyDescent="0.3">
      <c r="A11" s="82"/>
      <c r="B11" s="3"/>
      <c r="C11" s="3"/>
      <c r="D11" s="3"/>
      <c r="E11" s="60"/>
    </row>
    <row r="12" spans="1:6" x14ac:dyDescent="0.3">
      <c r="A12" s="82" t="s">
        <v>25</v>
      </c>
      <c r="B12" s="3" t="s">
        <v>491</v>
      </c>
      <c r="C12" s="38">
        <f>SUM(D12:W12)</f>
        <v>4</v>
      </c>
      <c r="D12" s="3">
        <v>4</v>
      </c>
      <c r="E12" s="60"/>
    </row>
    <row r="13" spans="1:6" x14ac:dyDescent="0.3">
      <c r="A13" s="83" t="s">
        <v>27</v>
      </c>
      <c r="B13" s="53" t="s">
        <v>69</v>
      </c>
      <c r="C13" s="53">
        <f>SUM(D13:W13)</f>
        <v>151</v>
      </c>
      <c r="D13" s="3">
        <v>130</v>
      </c>
      <c r="E13" s="60">
        <v>21</v>
      </c>
    </row>
    <row r="14" spans="1:6" x14ac:dyDescent="0.3">
      <c r="A14" s="83" t="s">
        <v>27</v>
      </c>
      <c r="B14" s="53" t="s">
        <v>104</v>
      </c>
      <c r="C14" s="53">
        <f t="shared" ref="C14:C37" si="1">SUM(D14:W14)</f>
        <v>65</v>
      </c>
      <c r="D14" s="3">
        <v>47</v>
      </c>
      <c r="E14" s="60">
        <v>18</v>
      </c>
    </row>
    <row r="15" spans="1:6" x14ac:dyDescent="0.3">
      <c r="A15" s="83" t="s">
        <v>27</v>
      </c>
      <c r="B15" s="53" t="s">
        <v>105</v>
      </c>
      <c r="C15" s="53">
        <f t="shared" si="1"/>
        <v>86</v>
      </c>
      <c r="D15" s="3">
        <v>85</v>
      </c>
      <c r="E15" s="60">
        <v>1</v>
      </c>
    </row>
    <row r="16" spans="1:6" x14ac:dyDescent="0.3">
      <c r="A16" s="93" t="s">
        <v>27</v>
      </c>
      <c r="B16" s="15" t="s">
        <v>34</v>
      </c>
      <c r="C16" s="15">
        <f t="shared" si="1"/>
        <v>27</v>
      </c>
      <c r="D16" s="15">
        <v>27</v>
      </c>
      <c r="E16" s="96"/>
      <c r="F16" s="95" t="s">
        <v>661</v>
      </c>
    </row>
    <row r="17" spans="1:8" x14ac:dyDescent="0.3">
      <c r="A17" s="82" t="s">
        <v>27</v>
      </c>
      <c r="B17" s="3" t="s">
        <v>492</v>
      </c>
      <c r="C17" s="38">
        <f t="shared" si="1"/>
        <v>4</v>
      </c>
      <c r="D17" s="3">
        <v>4</v>
      </c>
      <c r="E17" s="60"/>
    </row>
    <row r="18" spans="1:8" x14ac:dyDescent="0.3">
      <c r="A18" s="82" t="s">
        <v>27</v>
      </c>
      <c r="B18" s="3" t="s">
        <v>493</v>
      </c>
      <c r="C18" s="38">
        <f t="shared" si="1"/>
        <v>0</v>
      </c>
      <c r="D18" s="3"/>
      <c r="E18" s="60"/>
    </row>
    <row r="19" spans="1:8" x14ac:dyDescent="0.3">
      <c r="A19" s="82" t="s">
        <v>27</v>
      </c>
      <c r="B19" s="3" t="s">
        <v>45</v>
      </c>
      <c r="C19" s="38">
        <f t="shared" si="1"/>
        <v>11</v>
      </c>
      <c r="D19" s="3">
        <v>9</v>
      </c>
      <c r="E19" s="60">
        <v>2</v>
      </c>
    </row>
    <row r="20" spans="1:8" x14ac:dyDescent="0.3">
      <c r="A20" s="82" t="s">
        <v>27</v>
      </c>
      <c r="B20" s="3" t="s">
        <v>494</v>
      </c>
      <c r="C20" s="38">
        <f t="shared" si="1"/>
        <v>0</v>
      </c>
      <c r="D20" s="3"/>
      <c r="E20" s="60"/>
    </row>
    <row r="21" spans="1:8" x14ac:dyDescent="0.3">
      <c r="A21" s="82" t="s">
        <v>27</v>
      </c>
      <c r="B21" s="3" t="s">
        <v>495</v>
      </c>
      <c r="C21" s="38">
        <f t="shared" si="1"/>
        <v>0</v>
      </c>
      <c r="D21" s="3"/>
      <c r="E21" s="60"/>
    </row>
    <row r="22" spans="1:8" x14ac:dyDescent="0.3">
      <c r="A22" s="83" t="s">
        <v>27</v>
      </c>
      <c r="B22" s="53" t="s">
        <v>106</v>
      </c>
      <c r="C22" s="53">
        <f t="shared" si="1"/>
        <v>24</v>
      </c>
      <c r="D22" s="3">
        <v>24</v>
      </c>
      <c r="E22" s="60"/>
    </row>
    <row r="23" spans="1:8" x14ac:dyDescent="0.3">
      <c r="A23" s="83" t="s">
        <v>27</v>
      </c>
      <c r="B23" s="53" t="s">
        <v>496</v>
      </c>
      <c r="C23" s="53">
        <f t="shared" si="1"/>
        <v>23</v>
      </c>
      <c r="D23" s="3">
        <v>23</v>
      </c>
      <c r="E23" s="91"/>
      <c r="F23" s="95" t="s">
        <v>662</v>
      </c>
    </row>
    <row r="24" spans="1:8" x14ac:dyDescent="0.3">
      <c r="A24" s="82" t="s">
        <v>27</v>
      </c>
      <c r="B24" s="3" t="s">
        <v>497</v>
      </c>
      <c r="C24" s="38">
        <f t="shared" si="1"/>
        <v>8</v>
      </c>
      <c r="D24" s="3">
        <v>8</v>
      </c>
      <c r="E24" s="60"/>
    </row>
    <row r="25" spans="1:8" x14ac:dyDescent="0.3">
      <c r="A25" s="82" t="s">
        <v>27</v>
      </c>
      <c r="B25" s="3" t="s">
        <v>498</v>
      </c>
      <c r="C25" s="38">
        <f t="shared" si="1"/>
        <v>4</v>
      </c>
      <c r="D25" s="3">
        <v>4</v>
      </c>
      <c r="E25" s="60"/>
    </row>
    <row r="26" spans="1:8" x14ac:dyDescent="0.3">
      <c r="A26" s="82" t="s">
        <v>27</v>
      </c>
      <c r="B26" s="3" t="s">
        <v>499</v>
      </c>
      <c r="C26" s="38">
        <f t="shared" si="1"/>
        <v>8</v>
      </c>
      <c r="D26" s="3">
        <v>8</v>
      </c>
      <c r="E26" s="60"/>
    </row>
    <row r="27" spans="1:8" x14ac:dyDescent="0.3">
      <c r="A27" s="82" t="s">
        <v>27</v>
      </c>
      <c r="B27" s="3" t="s">
        <v>500</v>
      </c>
      <c r="C27" s="38">
        <f t="shared" si="1"/>
        <v>0</v>
      </c>
      <c r="D27" s="3"/>
      <c r="E27" s="60"/>
    </row>
    <row r="28" spans="1:8" x14ac:dyDescent="0.3">
      <c r="A28" s="82" t="s">
        <v>30</v>
      </c>
      <c r="B28" s="3" t="s">
        <v>501</v>
      </c>
      <c r="C28" s="38">
        <f t="shared" si="1"/>
        <v>21</v>
      </c>
      <c r="D28" s="3">
        <v>21</v>
      </c>
      <c r="E28" s="60"/>
    </row>
    <row r="29" spans="1:8" x14ac:dyDescent="0.3">
      <c r="A29" s="82" t="s">
        <v>30</v>
      </c>
      <c r="B29" s="3" t="s">
        <v>502</v>
      </c>
      <c r="C29" s="38">
        <f t="shared" si="1"/>
        <v>11</v>
      </c>
      <c r="D29" s="3">
        <v>11</v>
      </c>
      <c r="E29" s="60"/>
    </row>
    <row r="30" spans="1:8" x14ac:dyDescent="0.3">
      <c r="A30" s="82" t="s">
        <v>30</v>
      </c>
      <c r="B30" s="3" t="s">
        <v>503</v>
      </c>
      <c r="C30" s="38">
        <f t="shared" si="1"/>
        <v>20</v>
      </c>
      <c r="D30" s="3">
        <v>19</v>
      </c>
      <c r="E30" s="60">
        <v>1</v>
      </c>
    </row>
    <row r="31" spans="1:8" ht="20" x14ac:dyDescent="0.4">
      <c r="A31" s="93" t="s">
        <v>30</v>
      </c>
      <c r="B31" s="94" t="s">
        <v>504</v>
      </c>
      <c r="C31" s="15">
        <f t="shared" si="1"/>
        <v>33</v>
      </c>
      <c r="D31" s="15">
        <v>32</v>
      </c>
      <c r="E31" s="96">
        <v>1</v>
      </c>
      <c r="F31" s="97" t="s">
        <v>659</v>
      </c>
      <c r="G31" s="92"/>
      <c r="H31" s="78"/>
    </row>
    <row r="32" spans="1:8" x14ac:dyDescent="0.3">
      <c r="A32" s="83" t="s">
        <v>30</v>
      </c>
      <c r="B32" s="57" t="s">
        <v>505</v>
      </c>
      <c r="C32" s="53">
        <f t="shared" si="1"/>
        <v>33</v>
      </c>
      <c r="D32" s="3">
        <v>33</v>
      </c>
      <c r="E32" s="91"/>
      <c r="F32" s="95" t="s">
        <v>660</v>
      </c>
    </row>
    <row r="33" spans="1:5" x14ac:dyDescent="0.3">
      <c r="A33" s="82" t="s">
        <v>30</v>
      </c>
      <c r="B33" s="3" t="s">
        <v>506</v>
      </c>
      <c r="C33" s="38">
        <f t="shared" si="1"/>
        <v>0</v>
      </c>
      <c r="D33" s="3"/>
      <c r="E33" s="60"/>
    </row>
    <row r="34" spans="1:5" x14ac:dyDescent="0.3">
      <c r="A34" s="82" t="s">
        <v>30</v>
      </c>
      <c r="B34" s="3" t="s">
        <v>507</v>
      </c>
      <c r="C34" s="38">
        <f t="shared" si="1"/>
        <v>0</v>
      </c>
      <c r="D34" s="3"/>
      <c r="E34" s="60"/>
    </row>
    <row r="35" spans="1:5" x14ac:dyDescent="0.3">
      <c r="A35" s="82" t="s">
        <v>30</v>
      </c>
      <c r="B35" s="3" t="s">
        <v>508</v>
      </c>
      <c r="C35" s="38">
        <f t="shared" si="1"/>
        <v>0</v>
      </c>
      <c r="D35" s="3"/>
      <c r="E35" s="60"/>
    </row>
    <row r="36" spans="1:5" x14ac:dyDescent="0.3">
      <c r="A36" s="83" t="s">
        <v>32</v>
      </c>
      <c r="B36" s="53" t="s">
        <v>107</v>
      </c>
      <c r="C36" s="53">
        <f t="shared" si="1"/>
        <v>53</v>
      </c>
      <c r="D36" s="3">
        <v>52</v>
      </c>
      <c r="E36" s="60">
        <v>1</v>
      </c>
    </row>
    <row r="37" spans="1:5" ht="13.5" thickBot="1" x14ac:dyDescent="0.35">
      <c r="A37" s="84" t="s">
        <v>32</v>
      </c>
      <c r="B37" s="61" t="s">
        <v>509</v>
      </c>
      <c r="C37" s="38">
        <f t="shared" si="1"/>
        <v>10</v>
      </c>
      <c r="D37" s="61">
        <v>9</v>
      </c>
      <c r="E37" s="62">
        <v>1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432D-B253-4EEB-8A14-C89A30954F2B}">
  <sheetPr>
    <tabColor rgb="FFFFCCFF"/>
  </sheetPr>
  <dimension ref="A1:E41"/>
  <sheetViews>
    <sheetView topLeftCell="A18" zoomScaleNormal="100" workbookViewId="0">
      <selection activeCell="B43" sqref="B43"/>
    </sheetView>
  </sheetViews>
  <sheetFormatPr defaultRowHeight="13" x14ac:dyDescent="0.3"/>
  <cols>
    <col min="1" max="1" width="37.54296875" style="1" bestFit="1" customWidth="1"/>
    <col min="2" max="2" width="41.453125" customWidth="1"/>
    <col min="3" max="3" width="11.90625" bestFit="1" customWidth="1"/>
    <col min="4" max="4" width="53.08984375" customWidth="1"/>
  </cols>
  <sheetData>
    <row r="1" spans="1:5" s="34" customFormat="1" ht="53.25" customHeight="1" x14ac:dyDescent="0.25">
      <c r="A1" s="157" t="s">
        <v>510</v>
      </c>
      <c r="B1" s="157"/>
      <c r="C1" s="157"/>
      <c r="D1" s="157"/>
    </row>
    <row r="2" spans="1:5" s="10" customFormat="1" ht="15.5" x14ac:dyDescent="0.35">
      <c r="A2" s="42" t="s">
        <v>146</v>
      </c>
      <c r="B2" s="42" t="s">
        <v>511</v>
      </c>
      <c r="C2" s="42" t="s">
        <v>148</v>
      </c>
      <c r="D2" s="42" t="s">
        <v>160</v>
      </c>
    </row>
    <row r="3" spans="1:5" x14ac:dyDescent="0.3">
      <c r="A3" s="79"/>
      <c r="B3" s="41"/>
      <c r="C3" s="41"/>
      <c r="D3" s="41"/>
    </row>
    <row r="4" spans="1:5" x14ac:dyDescent="0.3">
      <c r="A4" s="79" t="s">
        <v>25</v>
      </c>
      <c r="B4" s="41">
        <f>C4/28</f>
        <v>3.9285714285714284</v>
      </c>
      <c r="C4" s="41">
        <v>110</v>
      </c>
      <c r="D4" s="41">
        <v>110</v>
      </c>
    </row>
    <row r="5" spans="1:5" x14ac:dyDescent="0.3">
      <c r="A5" s="79" t="s">
        <v>118</v>
      </c>
      <c r="B5" s="41">
        <f t="shared" ref="B5:B9" si="0">C5/28</f>
        <v>0.7857142857142857</v>
      </c>
      <c r="C5" s="41">
        <v>22</v>
      </c>
      <c r="D5" s="41">
        <v>22</v>
      </c>
    </row>
    <row r="6" spans="1:5" x14ac:dyDescent="0.3">
      <c r="A6" s="79" t="s">
        <v>27</v>
      </c>
      <c r="B6" s="41">
        <f t="shared" si="0"/>
        <v>0.5</v>
      </c>
      <c r="C6" s="41">
        <v>14</v>
      </c>
      <c r="D6" s="41">
        <v>14</v>
      </c>
    </row>
    <row r="7" spans="1:5" x14ac:dyDescent="0.3">
      <c r="A7" s="79" t="s">
        <v>54</v>
      </c>
      <c r="B7" s="41">
        <f t="shared" si="0"/>
        <v>0.39285714285714285</v>
      </c>
      <c r="C7" s="41">
        <v>11</v>
      </c>
      <c r="D7" s="41">
        <v>11</v>
      </c>
    </row>
    <row r="8" spans="1:5" x14ac:dyDescent="0.3">
      <c r="A8" s="79" t="s">
        <v>30</v>
      </c>
      <c r="B8" s="41">
        <f t="shared" si="0"/>
        <v>0.21428571428571427</v>
      </c>
      <c r="C8" s="41">
        <v>6</v>
      </c>
      <c r="D8" s="41">
        <v>6</v>
      </c>
    </row>
    <row r="9" spans="1:5" ht="17.5" x14ac:dyDescent="0.35">
      <c r="A9" s="79" t="s">
        <v>32</v>
      </c>
      <c r="B9" s="41">
        <f t="shared" si="0"/>
        <v>1.3928571428571428</v>
      </c>
      <c r="C9" s="41">
        <v>39</v>
      </c>
      <c r="D9" s="41">
        <v>39</v>
      </c>
      <c r="E9" s="69"/>
    </row>
    <row r="10" spans="1:5" x14ac:dyDescent="0.3">
      <c r="A10" s="79"/>
      <c r="B10" s="3"/>
      <c r="C10" s="47">
        <f>SUM(C4:C9)</f>
        <v>202</v>
      </c>
      <c r="D10" s="3"/>
    </row>
    <row r="11" spans="1:5" x14ac:dyDescent="0.3">
      <c r="A11" s="79"/>
      <c r="B11" s="3"/>
      <c r="C11" s="3"/>
      <c r="D11" s="3"/>
    </row>
    <row r="12" spans="1:5" s="10" customFormat="1" ht="15.5" x14ac:dyDescent="0.35">
      <c r="A12" s="42" t="s">
        <v>146</v>
      </c>
      <c r="B12" s="9" t="s">
        <v>170</v>
      </c>
      <c r="C12" s="9" t="s">
        <v>148</v>
      </c>
      <c r="D12" s="9" t="s">
        <v>160</v>
      </c>
    </row>
    <row r="13" spans="1:5" x14ac:dyDescent="0.3">
      <c r="A13" s="79"/>
      <c r="B13" s="3"/>
      <c r="C13" s="3"/>
      <c r="D13" s="3"/>
    </row>
    <row r="14" spans="1:5" x14ac:dyDescent="0.3">
      <c r="A14" s="52" t="s">
        <v>25</v>
      </c>
      <c r="B14" s="53" t="s">
        <v>39</v>
      </c>
      <c r="C14" s="53">
        <v>85</v>
      </c>
      <c r="D14" s="3">
        <v>85</v>
      </c>
    </row>
    <row r="15" spans="1:5" x14ac:dyDescent="0.3">
      <c r="A15" s="52" t="s">
        <v>25</v>
      </c>
      <c r="B15" s="53" t="s">
        <v>115</v>
      </c>
      <c r="C15" s="53">
        <v>79</v>
      </c>
      <c r="D15" s="3">
        <v>79</v>
      </c>
    </row>
    <row r="16" spans="1:5" x14ac:dyDescent="0.3">
      <c r="A16" s="79" t="s">
        <v>25</v>
      </c>
      <c r="B16" s="3" t="s">
        <v>512</v>
      </c>
      <c r="C16" s="3"/>
      <c r="D16" s="3"/>
    </row>
    <row r="17" spans="1:4" x14ac:dyDescent="0.3">
      <c r="A17" s="79" t="s">
        <v>25</v>
      </c>
      <c r="B17" s="3" t="s">
        <v>513</v>
      </c>
      <c r="C17" s="3"/>
      <c r="D17" s="3"/>
    </row>
    <row r="18" spans="1:4" x14ac:dyDescent="0.3">
      <c r="A18" s="79" t="s">
        <v>25</v>
      </c>
      <c r="B18" s="3" t="s">
        <v>514</v>
      </c>
      <c r="C18" s="3"/>
      <c r="D18" s="3"/>
    </row>
    <row r="19" spans="1:4" x14ac:dyDescent="0.3">
      <c r="A19" s="79" t="s">
        <v>25</v>
      </c>
      <c r="B19" s="3" t="s">
        <v>515</v>
      </c>
      <c r="C19" s="3"/>
      <c r="D19" s="3"/>
    </row>
    <row r="20" spans="1:4" x14ac:dyDescent="0.3">
      <c r="A20" s="79" t="s">
        <v>25</v>
      </c>
      <c r="B20" s="3" t="s">
        <v>516</v>
      </c>
      <c r="C20" s="3"/>
      <c r="D20" s="3"/>
    </row>
    <row r="21" spans="1:4" x14ac:dyDescent="0.3">
      <c r="A21" s="79" t="s">
        <v>25</v>
      </c>
      <c r="B21" s="3" t="s">
        <v>517</v>
      </c>
      <c r="C21" s="3"/>
      <c r="D21" s="3"/>
    </row>
    <row r="22" spans="1:4" x14ac:dyDescent="0.3">
      <c r="A22" s="79" t="s">
        <v>25</v>
      </c>
      <c r="B22" s="3" t="s">
        <v>518</v>
      </c>
      <c r="C22" s="3"/>
      <c r="D22" s="3"/>
    </row>
    <row r="23" spans="1:4" x14ac:dyDescent="0.3">
      <c r="A23" s="79" t="s">
        <v>25</v>
      </c>
      <c r="B23" s="3" t="s">
        <v>519</v>
      </c>
      <c r="C23" s="3"/>
      <c r="D23" s="3"/>
    </row>
    <row r="24" spans="1:4" x14ac:dyDescent="0.3">
      <c r="A24" s="52" t="s">
        <v>25</v>
      </c>
      <c r="B24" s="53" t="s">
        <v>116</v>
      </c>
      <c r="C24" s="53">
        <v>2</v>
      </c>
      <c r="D24" s="3">
        <v>2</v>
      </c>
    </row>
    <row r="25" spans="1:4" x14ac:dyDescent="0.3">
      <c r="A25" s="79" t="s">
        <v>25</v>
      </c>
      <c r="B25" s="3" t="s">
        <v>520</v>
      </c>
      <c r="C25" s="3"/>
      <c r="D25" s="3"/>
    </row>
    <row r="26" spans="1:4" x14ac:dyDescent="0.3">
      <c r="A26" s="52" t="s">
        <v>25</v>
      </c>
      <c r="B26" s="53" t="s">
        <v>117</v>
      </c>
      <c r="C26" s="53">
        <v>8</v>
      </c>
      <c r="D26" s="3">
        <v>8</v>
      </c>
    </row>
    <row r="27" spans="1:4" x14ac:dyDescent="0.3">
      <c r="A27" s="79" t="s">
        <v>25</v>
      </c>
      <c r="B27" s="3" t="s">
        <v>521</v>
      </c>
      <c r="C27" s="3"/>
      <c r="D27" s="3"/>
    </row>
    <row r="28" spans="1:4" x14ac:dyDescent="0.3">
      <c r="A28" s="52" t="s">
        <v>118</v>
      </c>
      <c r="B28" s="53" t="s">
        <v>119</v>
      </c>
      <c r="C28" s="53">
        <v>11</v>
      </c>
      <c r="D28" s="3">
        <v>11</v>
      </c>
    </row>
    <row r="29" spans="1:4" x14ac:dyDescent="0.3">
      <c r="A29" s="79" t="s">
        <v>118</v>
      </c>
      <c r="B29" s="3" t="s">
        <v>212</v>
      </c>
      <c r="C29" s="3"/>
      <c r="D29" s="3"/>
    </row>
    <row r="30" spans="1:4" x14ac:dyDescent="0.3">
      <c r="A30" s="79" t="s">
        <v>118</v>
      </c>
      <c r="B30" s="3" t="s">
        <v>215</v>
      </c>
      <c r="C30" s="3"/>
      <c r="D30" s="3"/>
    </row>
    <row r="31" spans="1:4" x14ac:dyDescent="0.3">
      <c r="A31" s="79" t="s">
        <v>118</v>
      </c>
      <c r="B31" s="3" t="s">
        <v>217</v>
      </c>
      <c r="C31" s="3"/>
      <c r="D31" s="3"/>
    </row>
    <row r="32" spans="1:4" x14ac:dyDescent="0.3">
      <c r="A32" s="79" t="s">
        <v>118</v>
      </c>
      <c r="B32" s="3" t="s">
        <v>218</v>
      </c>
      <c r="C32" s="3"/>
      <c r="D32" s="3"/>
    </row>
    <row r="33" spans="1:5" x14ac:dyDescent="0.3">
      <c r="A33" s="52" t="s">
        <v>27</v>
      </c>
      <c r="B33" s="53" t="s">
        <v>120</v>
      </c>
      <c r="C33" s="53">
        <v>7</v>
      </c>
      <c r="D33" s="3">
        <v>7</v>
      </c>
    </row>
    <row r="34" spans="1:5" x14ac:dyDescent="0.3">
      <c r="A34" s="79" t="s">
        <v>54</v>
      </c>
      <c r="B34" s="3" t="s">
        <v>250</v>
      </c>
      <c r="C34" s="3">
        <v>9</v>
      </c>
      <c r="D34" s="3">
        <v>9</v>
      </c>
      <c r="E34" s="46"/>
    </row>
    <row r="35" spans="1:5" x14ac:dyDescent="0.3">
      <c r="A35" s="79" t="s">
        <v>30</v>
      </c>
      <c r="B35" s="3" t="s">
        <v>522</v>
      </c>
      <c r="C35" s="3"/>
      <c r="D35" s="3"/>
    </row>
    <row r="36" spans="1:5" x14ac:dyDescent="0.3">
      <c r="A36" s="79" t="s">
        <v>30</v>
      </c>
      <c r="B36" s="3" t="s">
        <v>523</v>
      </c>
      <c r="C36" s="3"/>
      <c r="D36" s="3"/>
    </row>
    <row r="37" spans="1:5" x14ac:dyDescent="0.3">
      <c r="A37" s="79" t="s">
        <v>32</v>
      </c>
      <c r="B37" s="3" t="s">
        <v>524</v>
      </c>
      <c r="C37" s="3">
        <v>29</v>
      </c>
      <c r="D37" s="3">
        <v>29</v>
      </c>
    </row>
    <row r="38" spans="1:5" x14ac:dyDescent="0.3">
      <c r="A38" s="52" t="s">
        <v>32</v>
      </c>
      <c r="B38" s="53" t="s">
        <v>121</v>
      </c>
      <c r="C38" s="53">
        <v>31</v>
      </c>
      <c r="D38" s="3">
        <v>31</v>
      </c>
    </row>
    <row r="39" spans="1:5" x14ac:dyDescent="0.3">
      <c r="A39" s="79" t="s">
        <v>32</v>
      </c>
      <c r="B39" s="3" t="s">
        <v>525</v>
      </c>
      <c r="C39" s="3">
        <v>1</v>
      </c>
      <c r="D39" s="3">
        <v>1</v>
      </c>
    </row>
    <row r="41" spans="1:5" x14ac:dyDescent="0.3">
      <c r="A41" s="126"/>
      <c r="B41" s="126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84A6-28FA-441F-AB78-53F30904DC86}">
  <sheetPr>
    <tabColor theme="9"/>
  </sheetPr>
  <dimension ref="A1:D23"/>
  <sheetViews>
    <sheetView zoomScaleNormal="100" workbookViewId="0">
      <selection activeCell="O20" sqref="O20"/>
    </sheetView>
  </sheetViews>
  <sheetFormatPr defaultRowHeight="13" x14ac:dyDescent="0.3"/>
  <cols>
    <col min="1" max="1" width="30.90625" style="1" bestFit="1" customWidth="1"/>
    <col min="2" max="2" width="30.90625" customWidth="1"/>
    <col min="3" max="3" width="11.90625" bestFit="1" customWidth="1"/>
    <col min="4" max="4" width="27.08984375" bestFit="1" customWidth="1"/>
  </cols>
  <sheetData>
    <row r="1" spans="1:4" s="34" customFormat="1" ht="53.25" customHeight="1" x14ac:dyDescent="0.25">
      <c r="A1" s="158" t="s">
        <v>526</v>
      </c>
      <c r="B1" s="158"/>
      <c r="C1" s="158"/>
      <c r="D1" s="158"/>
    </row>
    <row r="2" spans="1:4" s="10" customFormat="1" ht="15.5" x14ac:dyDescent="0.35">
      <c r="A2" s="40" t="s">
        <v>146</v>
      </c>
      <c r="B2" s="40" t="s">
        <v>527</v>
      </c>
      <c r="C2" s="40" t="s">
        <v>148</v>
      </c>
      <c r="D2" s="40" t="s">
        <v>162</v>
      </c>
    </row>
    <row r="3" spans="1:4" x14ac:dyDescent="0.3">
      <c r="A3" s="85"/>
      <c r="B3" s="39"/>
      <c r="C3" s="39"/>
      <c r="D3" s="39"/>
    </row>
    <row r="4" spans="1:4" x14ac:dyDescent="0.3">
      <c r="A4" s="85" t="s">
        <v>70</v>
      </c>
      <c r="B4" s="39">
        <f>C4/28</f>
        <v>4.2142857142857144</v>
      </c>
      <c r="C4" s="39">
        <v>118</v>
      </c>
      <c r="D4" s="39">
        <v>118</v>
      </c>
    </row>
    <row r="5" spans="1:4" x14ac:dyDescent="0.3">
      <c r="A5" s="85" t="s">
        <v>25</v>
      </c>
      <c r="B5" s="39">
        <f>C5/28</f>
        <v>3.5714285714285712E-2</v>
      </c>
      <c r="C5" s="39">
        <v>1</v>
      </c>
      <c r="D5" s="39">
        <v>1</v>
      </c>
    </row>
    <row r="6" spans="1:4" x14ac:dyDescent="0.3">
      <c r="A6" s="85" t="s">
        <v>27</v>
      </c>
      <c r="B6" s="39">
        <f>C6/28</f>
        <v>0.8571428571428571</v>
      </c>
      <c r="C6" s="39">
        <v>24</v>
      </c>
      <c r="D6" s="39">
        <v>24</v>
      </c>
    </row>
    <row r="7" spans="1:4" x14ac:dyDescent="0.3">
      <c r="A7" s="85"/>
      <c r="B7" s="3"/>
      <c r="C7" s="47">
        <f>SUM(C1:C6)</f>
        <v>143</v>
      </c>
      <c r="D7" s="3"/>
    </row>
    <row r="8" spans="1:4" x14ac:dyDescent="0.3">
      <c r="A8" s="85"/>
      <c r="B8" s="3"/>
      <c r="C8" s="3"/>
      <c r="D8" s="3"/>
    </row>
    <row r="9" spans="1:4" s="10" customFormat="1" ht="15.5" x14ac:dyDescent="0.35">
      <c r="A9" s="40" t="s">
        <v>146</v>
      </c>
      <c r="B9" s="9" t="s">
        <v>170</v>
      </c>
      <c r="C9" s="9" t="s">
        <v>148</v>
      </c>
      <c r="D9" s="9" t="s">
        <v>162</v>
      </c>
    </row>
    <row r="10" spans="1:4" x14ac:dyDescent="0.3">
      <c r="A10" s="85"/>
      <c r="B10" s="3"/>
      <c r="C10" s="3"/>
      <c r="D10" s="3"/>
    </row>
    <row r="11" spans="1:4" x14ac:dyDescent="0.3">
      <c r="A11" s="52" t="s">
        <v>70</v>
      </c>
      <c r="B11" s="53" t="s">
        <v>108</v>
      </c>
      <c r="C11" s="53">
        <v>35</v>
      </c>
      <c r="D11" s="3">
        <v>35</v>
      </c>
    </row>
    <row r="12" spans="1:4" x14ac:dyDescent="0.3">
      <c r="A12" s="52" t="s">
        <v>70</v>
      </c>
      <c r="B12" s="53" t="s">
        <v>71</v>
      </c>
      <c r="C12" s="53">
        <v>64</v>
      </c>
      <c r="D12" s="3">
        <v>64</v>
      </c>
    </row>
    <row r="13" spans="1:4" x14ac:dyDescent="0.3">
      <c r="A13" s="85" t="s">
        <v>70</v>
      </c>
      <c r="B13" s="3" t="s">
        <v>528</v>
      </c>
      <c r="C13" s="3">
        <v>18</v>
      </c>
      <c r="D13" s="3">
        <v>18</v>
      </c>
    </row>
    <row r="14" spans="1:4" x14ac:dyDescent="0.3">
      <c r="A14" s="52" t="s">
        <v>70</v>
      </c>
      <c r="B14" s="53" t="s">
        <v>109</v>
      </c>
      <c r="C14" s="53">
        <v>27</v>
      </c>
      <c r="D14" s="3">
        <v>27</v>
      </c>
    </row>
    <row r="15" spans="1:4" x14ac:dyDescent="0.3">
      <c r="A15" s="52" t="s">
        <v>70</v>
      </c>
      <c r="B15" s="53" t="s">
        <v>110</v>
      </c>
      <c r="C15" s="53">
        <v>30</v>
      </c>
      <c r="D15" s="3">
        <v>30</v>
      </c>
    </row>
    <row r="16" spans="1:4" x14ac:dyDescent="0.3">
      <c r="A16" s="85" t="s">
        <v>70</v>
      </c>
      <c r="B16" s="3" t="s">
        <v>529</v>
      </c>
      <c r="C16" s="3">
        <v>3</v>
      </c>
      <c r="D16" s="3">
        <v>3</v>
      </c>
    </row>
    <row r="17" spans="1:4" x14ac:dyDescent="0.3">
      <c r="A17" s="85" t="s">
        <v>70</v>
      </c>
      <c r="B17" s="3" t="s">
        <v>530</v>
      </c>
      <c r="C17" s="3">
        <v>2</v>
      </c>
      <c r="D17" s="3">
        <v>2</v>
      </c>
    </row>
    <row r="18" spans="1:4" x14ac:dyDescent="0.3">
      <c r="A18" s="85" t="s">
        <v>70</v>
      </c>
      <c r="B18" s="3" t="s">
        <v>531</v>
      </c>
      <c r="C18" s="3">
        <v>4</v>
      </c>
      <c r="D18" s="3">
        <v>4</v>
      </c>
    </row>
    <row r="19" spans="1:4" x14ac:dyDescent="0.3">
      <c r="A19" s="85" t="s">
        <v>70</v>
      </c>
      <c r="B19" s="3" t="s">
        <v>532</v>
      </c>
      <c r="C19" s="3"/>
      <c r="D19" s="3"/>
    </row>
    <row r="20" spans="1:4" x14ac:dyDescent="0.3">
      <c r="A20" s="85" t="s">
        <v>70</v>
      </c>
      <c r="B20" s="3" t="s">
        <v>533</v>
      </c>
      <c r="C20" s="3"/>
      <c r="D20" s="3"/>
    </row>
    <row r="21" spans="1:4" x14ac:dyDescent="0.3">
      <c r="A21" s="85" t="s">
        <v>25</v>
      </c>
      <c r="B21" s="3" t="s">
        <v>534</v>
      </c>
      <c r="C21" s="3">
        <v>1</v>
      </c>
      <c r="D21" s="3">
        <v>1</v>
      </c>
    </row>
    <row r="22" spans="1:4" x14ac:dyDescent="0.3">
      <c r="A22" s="85" t="s">
        <v>25</v>
      </c>
      <c r="B22" s="3" t="s">
        <v>535</v>
      </c>
      <c r="C22" s="3"/>
      <c r="D22" s="3"/>
    </row>
    <row r="23" spans="1:4" x14ac:dyDescent="0.3">
      <c r="A23" s="52" t="s">
        <v>27</v>
      </c>
      <c r="B23" s="53" t="s">
        <v>111</v>
      </c>
      <c r="C23" s="53">
        <v>19</v>
      </c>
      <c r="D23" s="3">
        <v>19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083E-E61C-426F-8F11-71782037BE01}">
  <sheetPr>
    <tabColor theme="9"/>
  </sheetPr>
  <dimension ref="A1:J41"/>
  <sheetViews>
    <sheetView topLeftCell="A15" zoomScaleNormal="100" workbookViewId="0">
      <selection activeCell="B19" sqref="B19"/>
    </sheetView>
  </sheetViews>
  <sheetFormatPr defaultRowHeight="13" x14ac:dyDescent="0.3"/>
  <cols>
    <col min="1" max="1" width="31.453125" style="1" bestFit="1" customWidth="1"/>
    <col min="2" max="2" width="45.54296875" bestFit="1" customWidth="1"/>
    <col min="3" max="3" width="11.90625" bestFit="1" customWidth="1"/>
    <col min="4" max="4" width="14.90625" customWidth="1"/>
  </cols>
  <sheetData>
    <row r="1" spans="1:10" s="34" customFormat="1" ht="53.25" customHeight="1" x14ac:dyDescent="0.25">
      <c r="A1" s="158" t="s">
        <v>536</v>
      </c>
      <c r="B1" s="158"/>
      <c r="C1" s="158"/>
      <c r="D1" s="158"/>
      <c r="E1" s="98" t="s">
        <v>537</v>
      </c>
      <c r="F1" s="98"/>
      <c r="G1" s="99"/>
      <c r="H1" s="99"/>
      <c r="I1" s="99"/>
      <c r="J1" s="99"/>
    </row>
    <row r="2" spans="1:10" s="10" customFormat="1" ht="15.5" x14ac:dyDescent="0.35">
      <c r="A2" s="40" t="s">
        <v>146</v>
      </c>
      <c r="B2" s="40" t="s">
        <v>538</v>
      </c>
      <c r="C2" s="40" t="s">
        <v>148</v>
      </c>
      <c r="D2" s="40" t="s">
        <v>539</v>
      </c>
      <c r="E2" s="9"/>
      <c r="F2" s="9"/>
      <c r="G2" s="9"/>
      <c r="H2" s="9"/>
      <c r="I2" s="9"/>
      <c r="J2" s="9"/>
    </row>
    <row r="3" spans="1:10" x14ac:dyDescent="0.3">
      <c r="A3" s="85"/>
      <c r="B3" s="39"/>
      <c r="C3" s="39"/>
      <c r="D3" s="39"/>
      <c r="E3" s="3"/>
      <c r="F3" s="3"/>
      <c r="G3" s="3"/>
      <c r="H3" s="3"/>
      <c r="I3" s="3"/>
      <c r="J3" s="3"/>
    </row>
    <row r="4" spans="1:10" x14ac:dyDescent="0.3">
      <c r="A4" s="85" t="s">
        <v>25</v>
      </c>
      <c r="B4" s="39">
        <f>C4/67</f>
        <v>0.1044776119402985</v>
      </c>
      <c r="C4" s="39">
        <v>7</v>
      </c>
      <c r="D4" s="39">
        <v>7</v>
      </c>
      <c r="E4" s="3"/>
      <c r="F4" s="3"/>
      <c r="G4" s="3"/>
      <c r="H4" s="3"/>
      <c r="I4" s="3"/>
      <c r="J4" s="3"/>
    </row>
    <row r="5" spans="1:10" x14ac:dyDescent="0.3">
      <c r="A5" s="85" t="s">
        <v>42</v>
      </c>
      <c r="B5" s="39">
        <f t="shared" ref="B5:B8" si="0">C5/67</f>
        <v>5.9701492537313432E-2</v>
      </c>
      <c r="C5" s="39">
        <v>4</v>
      </c>
      <c r="D5" s="39">
        <v>4</v>
      </c>
      <c r="E5" s="3"/>
      <c r="F5" s="3"/>
      <c r="G5" s="3"/>
      <c r="H5" s="3"/>
      <c r="I5" s="3"/>
      <c r="J5" s="3"/>
    </row>
    <row r="6" spans="1:10" x14ac:dyDescent="0.3">
      <c r="A6" s="85" t="s">
        <v>27</v>
      </c>
      <c r="B6" s="39">
        <f t="shared" si="0"/>
        <v>3.7761194029850746</v>
      </c>
      <c r="C6" s="39">
        <v>253</v>
      </c>
      <c r="D6" s="39">
        <v>253</v>
      </c>
      <c r="E6" s="3"/>
      <c r="F6" s="3"/>
      <c r="G6" s="3"/>
      <c r="H6" s="3"/>
      <c r="I6" s="3"/>
      <c r="J6" s="3"/>
    </row>
    <row r="7" spans="1:10" x14ac:dyDescent="0.3">
      <c r="A7" s="85" t="s">
        <v>30</v>
      </c>
      <c r="B7" s="39">
        <f t="shared" si="0"/>
        <v>0.76119402985074625</v>
      </c>
      <c r="C7" s="39">
        <v>51</v>
      </c>
      <c r="D7" s="39">
        <v>51</v>
      </c>
      <c r="E7" s="3"/>
      <c r="F7" s="3"/>
      <c r="G7" s="3"/>
      <c r="H7" s="3"/>
      <c r="I7" s="3"/>
      <c r="J7" s="3"/>
    </row>
    <row r="8" spans="1:10" x14ac:dyDescent="0.3">
      <c r="A8" s="85" t="s">
        <v>32</v>
      </c>
      <c r="B8" s="39">
        <f t="shared" si="0"/>
        <v>0.29850746268656714</v>
      </c>
      <c r="C8" s="39">
        <v>20</v>
      </c>
      <c r="D8" s="39">
        <v>20</v>
      </c>
      <c r="E8" s="3"/>
      <c r="F8" s="3"/>
      <c r="G8" s="3"/>
      <c r="H8" s="3"/>
      <c r="I8" s="3"/>
      <c r="J8" s="3"/>
    </row>
    <row r="9" spans="1:10" x14ac:dyDescent="0.3">
      <c r="A9" s="85"/>
      <c r="B9" s="3"/>
      <c r="C9" s="47">
        <f>SUM(C3:C8)</f>
        <v>335</v>
      </c>
      <c r="D9" s="3"/>
      <c r="E9" s="3"/>
      <c r="F9" s="3"/>
      <c r="G9" s="3"/>
      <c r="H9" s="3"/>
      <c r="I9" s="3"/>
      <c r="J9" s="3"/>
    </row>
    <row r="10" spans="1:10" x14ac:dyDescent="0.3">
      <c r="A10" s="85"/>
      <c r="B10" s="3"/>
      <c r="C10" s="3"/>
      <c r="D10" s="3"/>
      <c r="E10" s="3"/>
      <c r="F10" s="3"/>
      <c r="G10" s="3"/>
      <c r="H10" s="3"/>
      <c r="I10" s="3"/>
      <c r="J10" s="3"/>
    </row>
    <row r="11" spans="1:10" s="10" customFormat="1" ht="13.5" customHeight="1" x14ac:dyDescent="0.35">
      <c r="A11" s="40" t="s">
        <v>146</v>
      </c>
      <c r="B11" s="9" t="s">
        <v>170</v>
      </c>
      <c r="C11" s="9" t="s">
        <v>148</v>
      </c>
      <c r="D11" s="9" t="s">
        <v>539</v>
      </c>
      <c r="E11" s="9"/>
      <c r="F11" s="9"/>
      <c r="G11" s="9"/>
      <c r="H11" s="9"/>
      <c r="I11" s="9"/>
      <c r="J11" s="9"/>
    </row>
    <row r="12" spans="1:10" x14ac:dyDescent="0.3">
      <c r="A12" s="85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A13" s="85" t="s">
        <v>25</v>
      </c>
      <c r="B13" s="3" t="s">
        <v>540</v>
      </c>
      <c r="C13" s="3">
        <v>3</v>
      </c>
      <c r="D13" s="3">
        <v>3</v>
      </c>
      <c r="E13" s="3"/>
      <c r="F13" s="3"/>
      <c r="G13" s="3"/>
      <c r="H13" s="3"/>
      <c r="I13" s="3"/>
      <c r="J13" s="3"/>
    </row>
    <row r="14" spans="1:10" x14ac:dyDescent="0.3">
      <c r="A14" s="85" t="s">
        <v>25</v>
      </c>
      <c r="B14" s="3" t="s">
        <v>541</v>
      </c>
      <c r="C14" s="3">
        <v>4</v>
      </c>
      <c r="D14" s="3">
        <v>4</v>
      </c>
      <c r="E14" s="3"/>
      <c r="F14" s="3"/>
      <c r="G14" s="3"/>
      <c r="H14" s="3"/>
      <c r="I14" s="3"/>
      <c r="J14" s="3"/>
    </row>
    <row r="15" spans="1:10" x14ac:dyDescent="0.3">
      <c r="A15" s="85" t="s">
        <v>42</v>
      </c>
      <c r="B15" s="3" t="s">
        <v>542</v>
      </c>
      <c r="C15" s="3">
        <v>2</v>
      </c>
      <c r="D15" s="3">
        <v>2</v>
      </c>
      <c r="E15" s="3"/>
      <c r="F15" s="3"/>
      <c r="G15" s="3"/>
      <c r="H15" s="3"/>
      <c r="I15" s="3"/>
      <c r="J15" s="3"/>
    </row>
    <row r="16" spans="1:10" x14ac:dyDescent="0.3">
      <c r="A16" s="52" t="s">
        <v>27</v>
      </c>
      <c r="B16" s="53" t="s">
        <v>112</v>
      </c>
      <c r="C16" s="53">
        <v>89</v>
      </c>
      <c r="D16" s="3">
        <v>89</v>
      </c>
      <c r="E16" s="3"/>
      <c r="F16" s="3"/>
      <c r="G16" s="3"/>
      <c r="H16" s="3"/>
      <c r="I16" s="3"/>
      <c r="J16" s="3"/>
    </row>
    <row r="17" spans="1:10" x14ac:dyDescent="0.3">
      <c r="A17" s="52" t="s">
        <v>27</v>
      </c>
      <c r="B17" s="57" t="s">
        <v>665</v>
      </c>
      <c r="C17" s="57">
        <v>139</v>
      </c>
      <c r="D17" s="36">
        <v>139</v>
      </c>
      <c r="E17" s="3"/>
      <c r="F17" s="3"/>
      <c r="G17" s="3"/>
      <c r="H17" s="3"/>
      <c r="I17" s="3"/>
      <c r="J17" s="3"/>
    </row>
    <row r="18" spans="1:10" x14ac:dyDescent="0.3">
      <c r="A18" s="52" t="s">
        <v>27</v>
      </c>
      <c r="B18" s="53" t="s">
        <v>113</v>
      </c>
      <c r="C18" s="53">
        <v>41</v>
      </c>
      <c r="D18" s="3">
        <v>41</v>
      </c>
      <c r="E18" s="3"/>
      <c r="F18" s="3"/>
      <c r="G18" s="3"/>
      <c r="H18" s="3"/>
      <c r="I18" s="3"/>
      <c r="J18" s="3"/>
    </row>
    <row r="19" spans="1:10" x14ac:dyDescent="0.3">
      <c r="A19" s="52" t="s">
        <v>27</v>
      </c>
      <c r="B19" s="53" t="s">
        <v>114</v>
      </c>
      <c r="C19" s="53">
        <v>54</v>
      </c>
      <c r="D19" s="3">
        <v>54</v>
      </c>
      <c r="E19" s="3"/>
      <c r="F19" s="3"/>
      <c r="G19" s="3"/>
      <c r="H19" s="3"/>
      <c r="I19" s="3"/>
      <c r="J19" s="3"/>
    </row>
    <row r="20" spans="1:10" x14ac:dyDescent="0.3">
      <c r="A20" s="85" t="s">
        <v>27</v>
      </c>
      <c r="B20" s="3" t="s">
        <v>543</v>
      </c>
      <c r="C20" s="3">
        <v>10</v>
      </c>
      <c r="D20" s="3">
        <v>10</v>
      </c>
      <c r="E20" s="3"/>
      <c r="F20" s="3"/>
      <c r="G20" s="3"/>
      <c r="H20" s="3"/>
      <c r="I20" s="3"/>
      <c r="J20" s="3"/>
    </row>
    <row r="21" spans="1:10" x14ac:dyDescent="0.3">
      <c r="A21" s="85" t="s">
        <v>27</v>
      </c>
      <c r="B21" s="3" t="s">
        <v>544</v>
      </c>
      <c r="C21" s="3">
        <v>15</v>
      </c>
      <c r="D21" s="3">
        <v>15</v>
      </c>
      <c r="E21" s="3"/>
      <c r="F21" s="3"/>
      <c r="G21" s="3"/>
      <c r="H21" s="3"/>
      <c r="I21" s="3"/>
      <c r="J21" s="3"/>
    </row>
    <row r="22" spans="1:10" x14ac:dyDescent="0.3">
      <c r="A22" s="85" t="s">
        <v>27</v>
      </c>
      <c r="B22" s="3" t="s">
        <v>545</v>
      </c>
      <c r="C22" s="3">
        <v>16</v>
      </c>
      <c r="D22" s="3">
        <v>16</v>
      </c>
      <c r="E22" s="3"/>
      <c r="F22" s="3"/>
      <c r="G22" s="3"/>
      <c r="H22" s="3"/>
      <c r="I22" s="3"/>
      <c r="J22" s="3"/>
    </row>
    <row r="23" spans="1:10" x14ac:dyDescent="0.3">
      <c r="A23" s="85" t="s">
        <v>27</v>
      </c>
      <c r="B23" s="3" t="s">
        <v>546</v>
      </c>
      <c r="C23" s="3">
        <v>16</v>
      </c>
      <c r="D23" s="3">
        <v>16</v>
      </c>
      <c r="E23" s="3"/>
      <c r="F23" s="3"/>
      <c r="G23" s="3"/>
      <c r="H23" s="3"/>
      <c r="I23" s="3"/>
      <c r="J23" s="3"/>
    </row>
    <row r="24" spans="1:10" x14ac:dyDescent="0.3">
      <c r="A24" s="85" t="s">
        <v>27</v>
      </c>
      <c r="B24" s="3" t="s">
        <v>547</v>
      </c>
      <c r="C24" s="3">
        <v>19</v>
      </c>
      <c r="D24" s="3">
        <v>19</v>
      </c>
      <c r="E24" s="3"/>
      <c r="F24" s="3"/>
      <c r="G24" s="3"/>
      <c r="H24" s="3"/>
      <c r="I24" s="3"/>
      <c r="J24" s="3"/>
    </row>
    <row r="25" spans="1:10" x14ac:dyDescent="0.3">
      <c r="A25" s="52" t="s">
        <v>30</v>
      </c>
      <c r="B25" s="53" t="s">
        <v>57</v>
      </c>
      <c r="C25" s="53">
        <v>49</v>
      </c>
      <c r="D25" s="3">
        <v>49</v>
      </c>
      <c r="E25" s="3"/>
      <c r="F25" s="3"/>
      <c r="G25" s="3"/>
      <c r="H25" s="3"/>
      <c r="I25" s="3"/>
      <c r="J25" s="3"/>
    </row>
    <row r="26" spans="1:10" x14ac:dyDescent="0.3">
      <c r="A26" s="85" t="s">
        <v>30</v>
      </c>
      <c r="B26" s="3" t="s">
        <v>180</v>
      </c>
      <c r="C26" s="3">
        <v>1</v>
      </c>
      <c r="D26" s="3">
        <v>1</v>
      </c>
      <c r="E26" s="3"/>
      <c r="F26" s="3"/>
      <c r="G26" s="3"/>
      <c r="H26" s="3"/>
      <c r="I26" s="3"/>
      <c r="J26" s="3"/>
    </row>
    <row r="27" spans="1:10" x14ac:dyDescent="0.3">
      <c r="A27" s="85" t="s">
        <v>30</v>
      </c>
      <c r="B27" s="3" t="s">
        <v>548</v>
      </c>
      <c r="C27" s="3"/>
      <c r="D27" s="3"/>
      <c r="E27" s="3"/>
      <c r="F27" s="3"/>
      <c r="G27" s="3"/>
      <c r="H27" s="3"/>
      <c r="I27" s="3"/>
      <c r="J27" s="3"/>
    </row>
    <row r="28" spans="1:10" x14ac:dyDescent="0.3">
      <c r="A28" s="85" t="s">
        <v>30</v>
      </c>
      <c r="B28" s="3" t="s">
        <v>549</v>
      </c>
      <c r="C28" s="3"/>
      <c r="D28" s="3"/>
      <c r="E28" s="3"/>
      <c r="F28" s="3"/>
      <c r="G28" s="3"/>
      <c r="H28" s="3"/>
      <c r="I28" s="3"/>
      <c r="J28" s="3"/>
    </row>
    <row r="29" spans="1:10" x14ac:dyDescent="0.3">
      <c r="A29" s="85" t="s">
        <v>30</v>
      </c>
      <c r="B29" s="3" t="s">
        <v>550</v>
      </c>
      <c r="C29" s="3"/>
      <c r="D29" s="3"/>
      <c r="E29" s="3"/>
      <c r="F29" s="3"/>
      <c r="G29" s="3"/>
      <c r="H29" s="3"/>
      <c r="I29" s="3"/>
      <c r="J29" s="3"/>
    </row>
    <row r="30" spans="1:10" x14ac:dyDescent="0.3">
      <c r="A30" s="85" t="s">
        <v>30</v>
      </c>
      <c r="B30" s="3" t="s">
        <v>551</v>
      </c>
      <c r="C30" s="3"/>
      <c r="D30" s="3"/>
      <c r="E30" s="3"/>
      <c r="F30" s="3"/>
      <c r="G30" s="3"/>
      <c r="H30" s="3"/>
      <c r="I30" s="3"/>
      <c r="J30" s="3"/>
    </row>
    <row r="31" spans="1:10" x14ac:dyDescent="0.3">
      <c r="A31" s="85" t="s">
        <v>30</v>
      </c>
      <c r="B31" s="3" t="s">
        <v>552</v>
      </c>
      <c r="C31" s="3"/>
      <c r="D31" s="3"/>
      <c r="E31" s="3"/>
      <c r="F31" s="3"/>
      <c r="G31" s="3"/>
      <c r="H31" s="3"/>
      <c r="I31" s="3"/>
      <c r="J31" s="3"/>
    </row>
    <row r="32" spans="1:10" x14ac:dyDescent="0.3">
      <c r="A32" s="85" t="s">
        <v>30</v>
      </c>
      <c r="B32" s="3" t="s">
        <v>553</v>
      </c>
      <c r="C32" s="3"/>
      <c r="D32" s="3"/>
      <c r="E32" s="3"/>
      <c r="F32" s="3"/>
      <c r="G32" s="3"/>
      <c r="H32" s="3"/>
      <c r="I32" s="3"/>
      <c r="J32" s="3"/>
    </row>
    <row r="33" spans="1:10" x14ac:dyDescent="0.3">
      <c r="A33" s="85" t="s">
        <v>30</v>
      </c>
      <c r="B33" s="3" t="s">
        <v>554</v>
      </c>
      <c r="C33" s="3"/>
      <c r="D33" s="3"/>
      <c r="E33" s="3"/>
      <c r="F33" s="3"/>
      <c r="G33" s="3"/>
      <c r="H33" s="3"/>
      <c r="I33" s="3"/>
      <c r="J33" s="3"/>
    </row>
    <row r="34" spans="1:10" x14ac:dyDescent="0.3">
      <c r="A34" s="85" t="s">
        <v>30</v>
      </c>
      <c r="B34" s="3" t="s">
        <v>555</v>
      </c>
      <c r="C34" s="3"/>
      <c r="D34" s="3"/>
      <c r="E34" s="3"/>
      <c r="F34" s="3"/>
      <c r="G34" s="3"/>
      <c r="H34" s="3"/>
      <c r="I34" s="3"/>
      <c r="J34" s="3"/>
    </row>
    <row r="35" spans="1:10" x14ac:dyDescent="0.3">
      <c r="A35" s="85" t="s">
        <v>30</v>
      </c>
      <c r="B35" s="3" t="s">
        <v>556</v>
      </c>
      <c r="C35" s="3"/>
      <c r="D35" s="3"/>
      <c r="E35" s="3"/>
      <c r="F35" s="3"/>
      <c r="G35" s="3"/>
      <c r="H35" s="3"/>
      <c r="I35" s="3"/>
      <c r="J35" s="3"/>
    </row>
    <row r="36" spans="1:10" x14ac:dyDescent="0.3">
      <c r="A36" s="85" t="s">
        <v>32</v>
      </c>
      <c r="B36" s="3" t="s">
        <v>263</v>
      </c>
      <c r="C36" s="3">
        <v>16</v>
      </c>
      <c r="D36" s="3">
        <v>16</v>
      </c>
      <c r="E36" s="3"/>
      <c r="F36" s="3"/>
      <c r="G36" s="3"/>
      <c r="H36" s="3"/>
      <c r="I36" s="3"/>
      <c r="J36" s="3"/>
    </row>
    <row r="37" spans="1:10" x14ac:dyDescent="0.3">
      <c r="A37" s="85" t="s">
        <v>32</v>
      </c>
      <c r="B37" s="3" t="s">
        <v>557</v>
      </c>
      <c r="C37" s="3">
        <v>15</v>
      </c>
      <c r="D37" s="3">
        <v>15</v>
      </c>
      <c r="E37" s="3"/>
      <c r="F37" s="3"/>
      <c r="G37" s="3"/>
      <c r="H37" s="3"/>
      <c r="I37" s="3"/>
      <c r="J37" s="3"/>
    </row>
    <row r="38" spans="1:10" x14ac:dyDescent="0.3">
      <c r="A38" s="85" t="s">
        <v>32</v>
      </c>
      <c r="B38" s="3" t="s">
        <v>558</v>
      </c>
      <c r="C38" s="3"/>
      <c r="D38" s="3"/>
      <c r="E38" s="3"/>
      <c r="F38" s="3"/>
      <c r="G38" s="3"/>
      <c r="H38" s="3"/>
      <c r="I38" s="3"/>
      <c r="J38" s="3"/>
    </row>
    <row r="41" spans="1:10" x14ac:dyDescent="0.3">
      <c r="A41" s="126"/>
      <c r="B41" s="126"/>
    </row>
  </sheetData>
  <mergeCells count="2">
    <mergeCell ref="A1:D1"/>
    <mergeCell ref="A41:B4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2262-370D-4D8B-8205-7E25353D9993}">
  <sheetPr>
    <tabColor theme="0"/>
  </sheetPr>
  <dimension ref="A1:E65"/>
  <sheetViews>
    <sheetView topLeftCell="A29" zoomScaleNormal="100" workbookViewId="0">
      <selection activeCell="B42" sqref="B42"/>
    </sheetView>
  </sheetViews>
  <sheetFormatPr defaultRowHeight="13" x14ac:dyDescent="0.3"/>
  <cols>
    <col min="1" max="1" width="35" style="1" customWidth="1"/>
    <col min="2" max="2" width="37.90625" customWidth="1"/>
    <col min="3" max="3" width="11.90625" bestFit="1" customWidth="1"/>
    <col min="4" max="4" width="27.90625" customWidth="1"/>
    <col min="5" max="5" width="28.54296875" customWidth="1"/>
  </cols>
  <sheetData>
    <row r="1" spans="1:5" s="43" customFormat="1" ht="53.25" customHeight="1" x14ac:dyDescent="0.25">
      <c r="A1" s="159" t="s">
        <v>559</v>
      </c>
      <c r="B1" s="159"/>
      <c r="C1" s="159"/>
      <c r="D1" s="159"/>
      <c r="E1" s="74"/>
    </row>
    <row r="2" spans="1:5" s="10" customFormat="1" ht="15.5" x14ac:dyDescent="0.35">
      <c r="A2" s="9" t="s">
        <v>146</v>
      </c>
      <c r="B2" s="9" t="s">
        <v>560</v>
      </c>
      <c r="C2" s="9" t="s">
        <v>148</v>
      </c>
      <c r="D2" s="9" t="s">
        <v>164</v>
      </c>
      <c r="E2" s="9" t="s">
        <v>165</v>
      </c>
    </row>
    <row r="3" spans="1:5" x14ac:dyDescent="0.3">
      <c r="A3" s="47"/>
      <c r="B3" s="3"/>
      <c r="C3" s="3"/>
      <c r="D3" s="3"/>
      <c r="E3" s="3"/>
    </row>
    <row r="4" spans="1:5" x14ac:dyDescent="0.3">
      <c r="A4" s="47" t="s">
        <v>25</v>
      </c>
      <c r="B4" s="3">
        <f>C4/55</f>
        <v>1.2545454545454546</v>
      </c>
      <c r="C4" s="3">
        <f>SUM(D4:W4)</f>
        <v>69</v>
      </c>
      <c r="D4" s="3">
        <v>32</v>
      </c>
      <c r="E4" s="3">
        <v>37</v>
      </c>
    </row>
    <row r="5" spans="1:5" x14ac:dyDescent="0.3">
      <c r="A5" s="47" t="s">
        <v>27</v>
      </c>
      <c r="B5" s="3">
        <f t="shared" ref="B5:B8" si="0">C5/55</f>
        <v>3.4</v>
      </c>
      <c r="C5" s="3">
        <f>SUM(D5:W5)</f>
        <v>187</v>
      </c>
      <c r="D5" s="3">
        <v>97</v>
      </c>
      <c r="E5" s="3">
        <v>90</v>
      </c>
    </row>
    <row r="6" spans="1:5" x14ac:dyDescent="0.3">
      <c r="A6" s="47" t="s">
        <v>54</v>
      </c>
      <c r="B6" s="3">
        <f t="shared" si="0"/>
        <v>0.10909090909090909</v>
      </c>
      <c r="C6" s="3">
        <f>SUM(D6:W6)</f>
        <v>6</v>
      </c>
      <c r="D6" s="3">
        <v>3</v>
      </c>
      <c r="E6" s="3">
        <v>3</v>
      </c>
    </row>
    <row r="7" spans="1:5" x14ac:dyDescent="0.3">
      <c r="A7" s="47" t="s">
        <v>30</v>
      </c>
      <c r="B7" s="3">
        <f t="shared" si="0"/>
        <v>4.3090909090909095</v>
      </c>
      <c r="C7" s="3">
        <f>SUM(D7:W7)</f>
        <v>237</v>
      </c>
      <c r="D7" s="3">
        <v>117</v>
      </c>
      <c r="E7" s="3">
        <v>120</v>
      </c>
    </row>
    <row r="8" spans="1:5" x14ac:dyDescent="0.3">
      <c r="A8" s="47" t="s">
        <v>32</v>
      </c>
      <c r="B8" s="3">
        <f t="shared" si="0"/>
        <v>3.6363636363636362E-2</v>
      </c>
      <c r="C8" s="3">
        <f>SUM(D8:W8)</f>
        <v>2</v>
      </c>
      <c r="D8" s="3"/>
      <c r="E8" s="3">
        <v>2</v>
      </c>
    </row>
    <row r="9" spans="1:5" x14ac:dyDescent="0.3">
      <c r="A9" s="47"/>
      <c r="B9" s="3"/>
      <c r="C9" s="47">
        <f>SUM(C3:C8)</f>
        <v>501</v>
      </c>
      <c r="D9" s="3"/>
      <c r="E9" s="3"/>
    </row>
    <row r="10" spans="1:5" x14ac:dyDescent="0.3">
      <c r="A10" s="47"/>
      <c r="B10" s="3"/>
      <c r="C10" s="3"/>
      <c r="D10" s="3"/>
      <c r="E10" s="3"/>
    </row>
    <row r="11" spans="1:5" s="10" customFormat="1" ht="15.5" x14ac:dyDescent="0.35">
      <c r="A11" s="9" t="s">
        <v>146</v>
      </c>
      <c r="B11" s="9" t="s">
        <v>170</v>
      </c>
      <c r="C11" s="9" t="s">
        <v>148</v>
      </c>
      <c r="D11" s="9" t="s">
        <v>164</v>
      </c>
      <c r="E11" s="9" t="s">
        <v>165</v>
      </c>
    </row>
    <row r="12" spans="1:5" x14ac:dyDescent="0.3">
      <c r="A12" s="47"/>
      <c r="B12" s="3"/>
      <c r="C12" s="3"/>
      <c r="D12" s="3"/>
      <c r="E12" s="3"/>
    </row>
    <row r="13" spans="1:5" x14ac:dyDescent="0.3">
      <c r="A13" s="47" t="s">
        <v>25</v>
      </c>
      <c r="B13" s="3" t="s">
        <v>208</v>
      </c>
      <c r="C13" s="3">
        <f>SUM(D13:E13)</f>
        <v>0</v>
      </c>
      <c r="D13" s="3"/>
      <c r="E13" s="3"/>
    </row>
    <row r="14" spans="1:5" x14ac:dyDescent="0.3">
      <c r="A14" s="47" t="s">
        <v>25</v>
      </c>
      <c r="B14" s="3" t="s">
        <v>173</v>
      </c>
      <c r="C14" s="3">
        <f t="shared" ref="C14:C65" si="1">SUM(D14:E14)</f>
        <v>3</v>
      </c>
      <c r="D14" s="3"/>
      <c r="E14" s="3">
        <v>3</v>
      </c>
    </row>
    <row r="15" spans="1:5" x14ac:dyDescent="0.3">
      <c r="A15" s="47" t="s">
        <v>25</v>
      </c>
      <c r="B15" s="3" t="s">
        <v>561</v>
      </c>
      <c r="C15" s="3">
        <f t="shared" si="1"/>
        <v>18</v>
      </c>
      <c r="D15" s="3">
        <v>10</v>
      </c>
      <c r="E15" s="3">
        <v>8</v>
      </c>
    </row>
    <row r="16" spans="1:5" x14ac:dyDescent="0.3">
      <c r="A16" s="47" t="s">
        <v>25</v>
      </c>
      <c r="B16" s="3" t="s">
        <v>562</v>
      </c>
      <c r="C16" s="3">
        <f t="shared" si="1"/>
        <v>0</v>
      </c>
      <c r="D16" s="3"/>
      <c r="E16" s="3"/>
    </row>
    <row r="17" spans="1:5" x14ac:dyDescent="0.3">
      <c r="A17" s="47" t="s">
        <v>25</v>
      </c>
      <c r="B17" s="3" t="s">
        <v>563</v>
      </c>
      <c r="C17" s="3">
        <f t="shared" si="1"/>
        <v>0</v>
      </c>
      <c r="D17" s="3"/>
      <c r="E17" s="3"/>
    </row>
    <row r="18" spans="1:5" x14ac:dyDescent="0.3">
      <c r="A18" s="47" t="s">
        <v>25</v>
      </c>
      <c r="B18" s="3" t="s">
        <v>564</v>
      </c>
      <c r="C18" s="3">
        <f t="shared" si="1"/>
        <v>0</v>
      </c>
      <c r="D18" s="3"/>
      <c r="E18" s="3"/>
    </row>
    <row r="19" spans="1:5" x14ac:dyDescent="0.3">
      <c r="A19" s="47" t="s">
        <v>25</v>
      </c>
      <c r="B19" s="3" t="s">
        <v>565</v>
      </c>
      <c r="C19" s="3">
        <f t="shared" si="1"/>
        <v>0</v>
      </c>
      <c r="D19" s="3"/>
      <c r="E19" s="3"/>
    </row>
    <row r="20" spans="1:5" x14ac:dyDescent="0.3">
      <c r="A20" s="47" t="s">
        <v>25</v>
      </c>
      <c r="B20" s="3" t="s">
        <v>566</v>
      </c>
      <c r="C20" s="3">
        <f t="shared" si="1"/>
        <v>0</v>
      </c>
      <c r="D20" s="3"/>
      <c r="E20" s="3"/>
    </row>
    <row r="21" spans="1:5" x14ac:dyDescent="0.3">
      <c r="A21" s="47" t="s">
        <v>25</v>
      </c>
      <c r="B21" s="3" t="s">
        <v>567</v>
      </c>
      <c r="C21" s="3">
        <f t="shared" si="1"/>
        <v>0</v>
      </c>
      <c r="D21" s="3"/>
      <c r="E21" s="3"/>
    </row>
    <row r="22" spans="1:5" x14ac:dyDescent="0.3">
      <c r="A22" s="47" t="s">
        <v>25</v>
      </c>
      <c r="B22" s="3" t="s">
        <v>568</v>
      </c>
      <c r="C22" s="3">
        <f t="shared" si="1"/>
        <v>0</v>
      </c>
      <c r="D22" s="3"/>
      <c r="E22" s="3"/>
    </row>
    <row r="23" spans="1:5" x14ac:dyDescent="0.3">
      <c r="A23" s="47" t="s">
        <v>25</v>
      </c>
      <c r="B23" s="3" t="s">
        <v>569</v>
      </c>
      <c r="C23" s="3">
        <f t="shared" si="1"/>
        <v>0</v>
      </c>
      <c r="D23" s="3"/>
      <c r="E23" s="3"/>
    </row>
    <row r="24" spans="1:5" x14ac:dyDescent="0.3">
      <c r="A24" s="47" t="s">
        <v>25</v>
      </c>
      <c r="B24" s="3" t="s">
        <v>570</v>
      </c>
      <c r="C24" s="3">
        <f t="shared" si="1"/>
        <v>0</v>
      </c>
      <c r="D24" s="3"/>
      <c r="E24" s="3"/>
    </row>
    <row r="25" spans="1:5" x14ac:dyDescent="0.3">
      <c r="A25" s="52" t="s">
        <v>25</v>
      </c>
      <c r="B25" s="53" t="s">
        <v>135</v>
      </c>
      <c r="C25" s="53">
        <f t="shared" si="1"/>
        <v>50</v>
      </c>
      <c r="D25" s="3">
        <v>26</v>
      </c>
      <c r="E25" s="3">
        <v>24</v>
      </c>
    </row>
    <row r="26" spans="1:5" x14ac:dyDescent="0.3">
      <c r="A26" s="47" t="s">
        <v>25</v>
      </c>
      <c r="B26" s="3" t="s">
        <v>571</v>
      </c>
      <c r="C26" s="3">
        <f t="shared" si="1"/>
        <v>0</v>
      </c>
      <c r="D26" s="3"/>
      <c r="E26" s="3"/>
    </row>
    <row r="27" spans="1:5" x14ac:dyDescent="0.3">
      <c r="A27" s="47" t="s">
        <v>25</v>
      </c>
      <c r="B27" s="3" t="s">
        <v>572</v>
      </c>
      <c r="C27" s="3">
        <f t="shared" si="1"/>
        <v>0</v>
      </c>
      <c r="D27" s="3"/>
      <c r="E27" s="3"/>
    </row>
    <row r="28" spans="1:5" x14ac:dyDescent="0.3">
      <c r="A28" s="47" t="s">
        <v>25</v>
      </c>
      <c r="B28" s="3" t="s">
        <v>573</v>
      </c>
      <c r="C28" s="3">
        <f t="shared" si="1"/>
        <v>0</v>
      </c>
      <c r="D28" s="3"/>
      <c r="E28" s="3"/>
    </row>
    <row r="29" spans="1:5" x14ac:dyDescent="0.3">
      <c r="A29" s="47" t="s">
        <v>25</v>
      </c>
      <c r="B29" s="3" t="s">
        <v>574</v>
      </c>
      <c r="C29" s="3">
        <f t="shared" si="1"/>
        <v>0</v>
      </c>
      <c r="D29" s="3"/>
      <c r="E29" s="3"/>
    </row>
    <row r="30" spans="1:5" x14ac:dyDescent="0.3">
      <c r="A30" s="47" t="s">
        <v>25</v>
      </c>
      <c r="B30" s="3" t="s">
        <v>575</v>
      </c>
      <c r="C30" s="3">
        <f t="shared" si="1"/>
        <v>0</v>
      </c>
      <c r="D30" s="3"/>
      <c r="E30" s="3"/>
    </row>
    <row r="31" spans="1:5" x14ac:dyDescent="0.3">
      <c r="A31" s="52" t="s">
        <v>27</v>
      </c>
      <c r="B31" s="53" t="s">
        <v>75</v>
      </c>
      <c r="C31" s="53">
        <f t="shared" si="1"/>
        <v>126</v>
      </c>
      <c r="D31" s="3">
        <v>66</v>
      </c>
      <c r="E31" s="3">
        <v>60</v>
      </c>
    </row>
    <row r="32" spans="1:5" x14ac:dyDescent="0.3">
      <c r="A32" s="52" t="s">
        <v>27</v>
      </c>
      <c r="B32" s="53" t="s">
        <v>136</v>
      </c>
      <c r="C32" s="53">
        <f t="shared" si="1"/>
        <v>53</v>
      </c>
      <c r="D32" s="3">
        <v>22</v>
      </c>
      <c r="E32" s="3">
        <v>31</v>
      </c>
    </row>
    <row r="33" spans="1:5" x14ac:dyDescent="0.3">
      <c r="A33" s="52" t="s">
        <v>27</v>
      </c>
      <c r="B33" s="53" t="s">
        <v>137</v>
      </c>
      <c r="C33" s="53">
        <f t="shared" si="1"/>
        <v>34</v>
      </c>
      <c r="D33" s="3">
        <v>22</v>
      </c>
      <c r="E33" s="3">
        <v>12</v>
      </c>
    </row>
    <row r="34" spans="1:5" x14ac:dyDescent="0.3">
      <c r="A34" s="47" t="s">
        <v>27</v>
      </c>
      <c r="B34" s="3" t="s">
        <v>48</v>
      </c>
      <c r="C34" s="3">
        <f t="shared" si="1"/>
        <v>14</v>
      </c>
      <c r="D34" s="3">
        <v>9</v>
      </c>
      <c r="E34" s="3">
        <v>5</v>
      </c>
    </row>
    <row r="35" spans="1:5" x14ac:dyDescent="0.3">
      <c r="A35" s="52" t="s">
        <v>27</v>
      </c>
      <c r="B35" s="53" t="s">
        <v>138</v>
      </c>
      <c r="C35" s="53">
        <f t="shared" si="1"/>
        <v>49</v>
      </c>
      <c r="D35" s="3">
        <v>29</v>
      </c>
      <c r="E35" s="3">
        <v>20</v>
      </c>
    </row>
    <row r="36" spans="1:5" x14ac:dyDescent="0.3">
      <c r="A36" s="47" t="s">
        <v>27</v>
      </c>
      <c r="B36" s="3" t="s">
        <v>245</v>
      </c>
      <c r="C36" s="3">
        <f t="shared" si="1"/>
        <v>0</v>
      </c>
      <c r="D36" s="3"/>
      <c r="E36" s="3"/>
    </row>
    <row r="37" spans="1:5" x14ac:dyDescent="0.3">
      <c r="A37" s="47" t="s">
        <v>27</v>
      </c>
      <c r="B37" s="3" t="s">
        <v>576</v>
      </c>
      <c r="C37" s="3">
        <f t="shared" si="1"/>
        <v>3</v>
      </c>
      <c r="D37" s="3">
        <v>3</v>
      </c>
      <c r="E37" s="3"/>
    </row>
    <row r="38" spans="1:5" x14ac:dyDescent="0.3">
      <c r="A38" s="47" t="s">
        <v>27</v>
      </c>
      <c r="B38" s="3" t="s">
        <v>577</v>
      </c>
      <c r="C38" s="3">
        <f t="shared" si="1"/>
        <v>0</v>
      </c>
      <c r="D38" s="3"/>
      <c r="E38" s="3"/>
    </row>
    <row r="39" spans="1:5" x14ac:dyDescent="0.3">
      <c r="A39" s="47" t="s">
        <v>54</v>
      </c>
      <c r="B39" s="3" t="s">
        <v>578</v>
      </c>
      <c r="C39" s="3">
        <f t="shared" si="1"/>
        <v>0</v>
      </c>
      <c r="D39" s="3"/>
      <c r="E39" s="3"/>
    </row>
    <row r="40" spans="1:5" x14ac:dyDescent="0.3">
      <c r="A40" s="47" t="s">
        <v>54</v>
      </c>
      <c r="B40" s="3" t="s">
        <v>579</v>
      </c>
      <c r="C40" s="3">
        <f t="shared" si="1"/>
        <v>0</v>
      </c>
      <c r="D40" s="3"/>
      <c r="E40" s="3"/>
    </row>
    <row r="41" spans="1:5" x14ac:dyDescent="0.3">
      <c r="A41" s="47" t="s">
        <v>54</v>
      </c>
      <c r="B41" s="3" t="s">
        <v>580</v>
      </c>
      <c r="C41" s="3">
        <f t="shared" si="1"/>
        <v>0</v>
      </c>
      <c r="D41" s="3"/>
      <c r="E41" s="3"/>
    </row>
    <row r="42" spans="1:5" x14ac:dyDescent="0.3">
      <c r="A42" s="52" t="s">
        <v>30</v>
      </c>
      <c r="B42" s="53" t="s">
        <v>74</v>
      </c>
      <c r="C42" s="53">
        <f t="shared" si="1"/>
        <v>123</v>
      </c>
      <c r="D42" s="3">
        <v>63</v>
      </c>
      <c r="E42" s="3">
        <v>60</v>
      </c>
    </row>
    <row r="43" spans="1:5" x14ac:dyDescent="0.3">
      <c r="A43" s="52" t="s">
        <v>30</v>
      </c>
      <c r="B43" s="53" t="s">
        <v>139</v>
      </c>
      <c r="C43" s="53">
        <f t="shared" si="1"/>
        <v>65</v>
      </c>
      <c r="D43" s="3">
        <v>28</v>
      </c>
      <c r="E43" s="3">
        <v>37</v>
      </c>
    </row>
    <row r="44" spans="1:5" x14ac:dyDescent="0.3">
      <c r="A44" s="52" t="s">
        <v>30</v>
      </c>
      <c r="B44" s="53" t="s">
        <v>140</v>
      </c>
      <c r="C44" s="53">
        <f t="shared" si="1"/>
        <v>88</v>
      </c>
      <c r="D44" s="3">
        <v>39</v>
      </c>
      <c r="E44" s="3">
        <v>49</v>
      </c>
    </row>
    <row r="45" spans="1:5" x14ac:dyDescent="0.3">
      <c r="A45" s="47" t="s">
        <v>30</v>
      </c>
      <c r="B45" s="3" t="s">
        <v>581</v>
      </c>
      <c r="C45" s="3">
        <f t="shared" si="1"/>
        <v>0</v>
      </c>
      <c r="D45" s="3"/>
      <c r="E45" s="3"/>
    </row>
    <row r="46" spans="1:5" x14ac:dyDescent="0.3">
      <c r="A46" s="52" t="s">
        <v>30</v>
      </c>
      <c r="B46" s="53" t="s">
        <v>141</v>
      </c>
      <c r="C46" s="53">
        <f t="shared" si="1"/>
        <v>32</v>
      </c>
      <c r="D46" s="3">
        <v>18</v>
      </c>
      <c r="E46" s="3">
        <v>14</v>
      </c>
    </row>
    <row r="47" spans="1:5" x14ac:dyDescent="0.3">
      <c r="A47" s="47" t="s">
        <v>30</v>
      </c>
      <c r="B47" s="3" t="s">
        <v>582</v>
      </c>
      <c r="C47" s="3">
        <f t="shared" si="1"/>
        <v>11</v>
      </c>
      <c r="D47" s="3">
        <v>3</v>
      </c>
      <c r="E47" s="3">
        <v>8</v>
      </c>
    </row>
    <row r="48" spans="1:5" x14ac:dyDescent="0.3">
      <c r="A48" s="47" t="s">
        <v>30</v>
      </c>
      <c r="B48" s="3" t="s">
        <v>583</v>
      </c>
      <c r="C48" s="3">
        <f t="shared" si="1"/>
        <v>20</v>
      </c>
      <c r="D48" s="3">
        <v>9</v>
      </c>
      <c r="E48" s="3">
        <v>11</v>
      </c>
    </row>
    <row r="49" spans="1:5" x14ac:dyDescent="0.3">
      <c r="A49" s="47" t="s">
        <v>30</v>
      </c>
      <c r="B49" s="3" t="s">
        <v>584</v>
      </c>
      <c r="C49" s="3">
        <f t="shared" si="1"/>
        <v>25</v>
      </c>
      <c r="D49" s="3">
        <v>15</v>
      </c>
      <c r="E49" s="3">
        <v>10</v>
      </c>
    </row>
    <row r="50" spans="1:5" x14ac:dyDescent="0.3">
      <c r="A50" s="47" t="s">
        <v>30</v>
      </c>
      <c r="B50" s="3" t="s">
        <v>585</v>
      </c>
      <c r="C50" s="3">
        <f t="shared" si="1"/>
        <v>0</v>
      </c>
      <c r="D50" s="3"/>
      <c r="E50" s="3"/>
    </row>
    <row r="51" spans="1:5" x14ac:dyDescent="0.3">
      <c r="A51" s="47" t="s">
        <v>30</v>
      </c>
      <c r="B51" s="3" t="s">
        <v>586</v>
      </c>
      <c r="C51" s="3">
        <f t="shared" si="1"/>
        <v>0</v>
      </c>
      <c r="D51" s="3"/>
      <c r="E51" s="3"/>
    </row>
    <row r="52" spans="1:5" x14ac:dyDescent="0.3">
      <c r="A52" s="47" t="s">
        <v>30</v>
      </c>
      <c r="B52" s="3" t="s">
        <v>587</v>
      </c>
      <c r="C52" s="3">
        <f t="shared" si="1"/>
        <v>0</v>
      </c>
      <c r="D52" s="3"/>
      <c r="E52" s="3"/>
    </row>
    <row r="53" spans="1:5" x14ac:dyDescent="0.3">
      <c r="A53" s="47" t="s">
        <v>30</v>
      </c>
      <c r="B53" s="3" t="s">
        <v>588</v>
      </c>
      <c r="C53" s="3">
        <f t="shared" si="1"/>
        <v>0</v>
      </c>
      <c r="D53" s="3"/>
      <c r="E53" s="3"/>
    </row>
    <row r="54" spans="1:5" x14ac:dyDescent="0.3">
      <c r="A54" s="47" t="s">
        <v>30</v>
      </c>
      <c r="B54" s="3" t="s">
        <v>589</v>
      </c>
      <c r="C54" s="3">
        <f t="shared" si="1"/>
        <v>0</v>
      </c>
      <c r="D54" s="3"/>
      <c r="E54" s="3"/>
    </row>
    <row r="55" spans="1:5" x14ac:dyDescent="0.3">
      <c r="A55" s="47" t="s">
        <v>30</v>
      </c>
      <c r="B55" s="3" t="s">
        <v>590</v>
      </c>
      <c r="C55" s="3">
        <f t="shared" si="1"/>
        <v>0</v>
      </c>
      <c r="D55" s="3"/>
      <c r="E55" s="3"/>
    </row>
    <row r="56" spans="1:5" x14ac:dyDescent="0.3">
      <c r="A56" s="47" t="s">
        <v>30</v>
      </c>
      <c r="B56" s="3" t="s">
        <v>591</v>
      </c>
      <c r="C56" s="3">
        <f t="shared" si="1"/>
        <v>0</v>
      </c>
      <c r="D56" s="3"/>
      <c r="E56" s="3"/>
    </row>
    <row r="57" spans="1:5" x14ac:dyDescent="0.3">
      <c r="A57" s="47" t="s">
        <v>30</v>
      </c>
      <c r="B57" s="3" t="s">
        <v>592</v>
      </c>
      <c r="C57" s="3">
        <f t="shared" si="1"/>
        <v>0</v>
      </c>
      <c r="D57" s="3"/>
      <c r="E57" s="3"/>
    </row>
    <row r="58" spans="1:5" x14ac:dyDescent="0.3">
      <c r="A58" s="47" t="s">
        <v>30</v>
      </c>
      <c r="B58" s="3" t="s">
        <v>593</v>
      </c>
      <c r="C58" s="3">
        <f t="shared" si="1"/>
        <v>0</v>
      </c>
      <c r="D58" s="3"/>
      <c r="E58" s="3"/>
    </row>
    <row r="59" spans="1:5" x14ac:dyDescent="0.3">
      <c r="A59" s="47" t="s">
        <v>30</v>
      </c>
      <c r="B59" s="3" t="s">
        <v>594</v>
      </c>
      <c r="C59" s="3">
        <f t="shared" si="1"/>
        <v>0</v>
      </c>
      <c r="D59" s="3"/>
      <c r="E59" s="3"/>
    </row>
    <row r="60" spans="1:5" x14ac:dyDescent="0.3">
      <c r="A60" s="47" t="s">
        <v>30</v>
      </c>
      <c r="B60" s="3" t="s">
        <v>595</v>
      </c>
      <c r="C60" s="3">
        <f t="shared" si="1"/>
        <v>0</v>
      </c>
      <c r="D60" s="3"/>
      <c r="E60" s="3"/>
    </row>
    <row r="61" spans="1:5" x14ac:dyDescent="0.3">
      <c r="A61" s="47" t="s">
        <v>30</v>
      </c>
      <c r="B61" s="3" t="s">
        <v>31</v>
      </c>
      <c r="C61" s="3">
        <f t="shared" si="1"/>
        <v>5</v>
      </c>
      <c r="D61" s="3">
        <v>2</v>
      </c>
      <c r="E61" s="3">
        <v>3</v>
      </c>
    </row>
    <row r="62" spans="1:5" x14ac:dyDescent="0.3">
      <c r="A62" s="47" t="s">
        <v>30</v>
      </c>
      <c r="B62" s="3" t="s">
        <v>56</v>
      </c>
      <c r="C62" s="3">
        <f t="shared" si="1"/>
        <v>5</v>
      </c>
      <c r="D62" s="3">
        <v>2</v>
      </c>
      <c r="E62" s="3">
        <v>3</v>
      </c>
    </row>
    <row r="63" spans="1:5" x14ac:dyDescent="0.3">
      <c r="A63" s="47" t="s">
        <v>30</v>
      </c>
      <c r="B63" s="3" t="s">
        <v>596</v>
      </c>
      <c r="C63" s="3">
        <f t="shared" si="1"/>
        <v>0</v>
      </c>
      <c r="D63" s="3"/>
      <c r="E63" s="3"/>
    </row>
    <row r="64" spans="1:5" x14ac:dyDescent="0.3">
      <c r="A64" s="47" t="s">
        <v>32</v>
      </c>
      <c r="B64" s="3" t="s">
        <v>597</v>
      </c>
      <c r="C64" s="3">
        <f t="shared" si="1"/>
        <v>0</v>
      </c>
      <c r="D64" s="3"/>
      <c r="E64" s="3"/>
    </row>
    <row r="65" spans="1:5" x14ac:dyDescent="0.3">
      <c r="A65" s="47" t="s">
        <v>32</v>
      </c>
      <c r="B65" s="3" t="s">
        <v>598</v>
      </c>
      <c r="C65" s="3">
        <f t="shared" si="1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&amp;L&amp;"Arial,Grassetto"UFFICIO AFFARI ISTITUZIONALI
ELEZIONI STUDENTI maggio 2025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F274-84F4-4078-A1B5-EEF67F660C39}">
  <sheetPr>
    <tabColor theme="4" tint="0.39997558519241921"/>
  </sheetPr>
  <dimension ref="A1:E65"/>
  <sheetViews>
    <sheetView topLeftCell="A33" zoomScaleNormal="100" workbookViewId="0">
      <selection activeCell="C70" sqref="C70"/>
    </sheetView>
  </sheetViews>
  <sheetFormatPr defaultRowHeight="13" x14ac:dyDescent="0.3"/>
  <cols>
    <col min="1" max="1" width="37.54296875" style="1" bestFit="1" customWidth="1"/>
    <col min="2" max="2" width="33.453125" customWidth="1"/>
    <col min="3" max="3" width="11.90625" bestFit="1" customWidth="1"/>
    <col min="4" max="4" width="25.54296875" customWidth="1"/>
    <col min="5" max="5" width="26.54296875" customWidth="1"/>
  </cols>
  <sheetData>
    <row r="1" spans="1:5" s="43" customFormat="1" ht="53.25" customHeight="1" x14ac:dyDescent="0.25">
      <c r="A1" s="160" t="s">
        <v>599</v>
      </c>
      <c r="B1" s="160"/>
      <c r="C1" s="160"/>
      <c r="D1" s="160"/>
      <c r="E1" s="72"/>
    </row>
    <row r="2" spans="1:5" s="10" customFormat="1" ht="15.5" x14ac:dyDescent="0.35">
      <c r="A2" s="45" t="s">
        <v>146</v>
      </c>
      <c r="B2" s="45" t="s">
        <v>600</v>
      </c>
      <c r="C2" s="45" t="s">
        <v>148</v>
      </c>
      <c r="D2" s="45" t="s">
        <v>601</v>
      </c>
      <c r="E2" s="45" t="s">
        <v>602</v>
      </c>
    </row>
    <row r="3" spans="1:5" x14ac:dyDescent="0.3">
      <c r="A3" s="86"/>
      <c r="B3" s="44"/>
      <c r="C3" s="70"/>
      <c r="D3" s="44"/>
      <c r="E3" s="44"/>
    </row>
    <row r="4" spans="1:5" x14ac:dyDescent="0.3">
      <c r="A4" s="86" t="s">
        <v>25</v>
      </c>
      <c r="B4" s="70">
        <f>C4/108</f>
        <v>0.63888888888888884</v>
      </c>
      <c r="C4" s="70">
        <f t="shared" ref="C4:C9" si="0">SUM(D4:W4)</f>
        <v>69</v>
      </c>
      <c r="D4" s="44">
        <v>34</v>
      </c>
      <c r="E4" s="44">
        <v>35</v>
      </c>
    </row>
    <row r="5" spans="1:5" x14ac:dyDescent="0.3">
      <c r="A5" s="86" t="s">
        <v>118</v>
      </c>
      <c r="B5" s="70">
        <f t="shared" ref="B5:B9" si="1">C5/108</f>
        <v>0.22222222222222221</v>
      </c>
      <c r="C5" s="70">
        <f t="shared" si="0"/>
        <v>24</v>
      </c>
      <c r="D5" s="70">
        <v>13</v>
      </c>
      <c r="E5" s="44">
        <v>11</v>
      </c>
    </row>
    <row r="6" spans="1:5" x14ac:dyDescent="0.3">
      <c r="A6" s="86" t="s">
        <v>42</v>
      </c>
      <c r="B6" s="70">
        <f t="shared" si="1"/>
        <v>1.0462962962962963</v>
      </c>
      <c r="C6" s="70">
        <f t="shared" si="0"/>
        <v>113</v>
      </c>
      <c r="D6" s="44">
        <v>59</v>
      </c>
      <c r="E6" s="44">
        <v>54</v>
      </c>
    </row>
    <row r="7" spans="1:5" x14ac:dyDescent="0.3">
      <c r="A7" s="86" t="s">
        <v>27</v>
      </c>
      <c r="B7" s="70">
        <f t="shared" si="1"/>
        <v>2.1574074074074074</v>
      </c>
      <c r="C7" s="70">
        <f t="shared" si="0"/>
        <v>233</v>
      </c>
      <c r="D7" s="44">
        <v>110</v>
      </c>
      <c r="E7" s="44">
        <v>123</v>
      </c>
    </row>
    <row r="8" spans="1:5" x14ac:dyDescent="0.3">
      <c r="A8" s="86" t="s">
        <v>54</v>
      </c>
      <c r="B8" s="70">
        <f t="shared" si="1"/>
        <v>0.1111111111111111</v>
      </c>
      <c r="C8" s="70">
        <f t="shared" si="0"/>
        <v>12</v>
      </c>
      <c r="D8" s="44">
        <v>6</v>
      </c>
      <c r="E8" s="44">
        <v>6</v>
      </c>
    </row>
    <row r="9" spans="1:5" x14ac:dyDescent="0.3">
      <c r="A9" s="86" t="s">
        <v>32</v>
      </c>
      <c r="B9" s="70">
        <f t="shared" si="1"/>
        <v>0.84259259259259256</v>
      </c>
      <c r="C9" s="70">
        <f t="shared" si="0"/>
        <v>91</v>
      </c>
      <c r="D9" s="44">
        <v>41</v>
      </c>
      <c r="E9" s="44">
        <v>50</v>
      </c>
    </row>
    <row r="10" spans="1:5" x14ac:dyDescent="0.3">
      <c r="A10" s="86"/>
      <c r="B10" s="3"/>
      <c r="C10" s="47">
        <f>SUM(C4:C9)</f>
        <v>542</v>
      </c>
      <c r="D10" s="3"/>
      <c r="E10" s="3"/>
    </row>
    <row r="11" spans="1:5" x14ac:dyDescent="0.3">
      <c r="A11" s="86"/>
      <c r="B11" s="3"/>
      <c r="C11" s="3"/>
      <c r="D11" s="3"/>
      <c r="E11" s="3"/>
    </row>
    <row r="12" spans="1:5" s="10" customFormat="1" ht="15.5" x14ac:dyDescent="0.35">
      <c r="A12" s="45" t="s">
        <v>146</v>
      </c>
      <c r="B12" s="9" t="s">
        <v>170</v>
      </c>
      <c r="C12" s="9" t="s">
        <v>148</v>
      </c>
      <c r="D12" s="9" t="s">
        <v>601</v>
      </c>
      <c r="E12" s="9" t="s">
        <v>602</v>
      </c>
    </row>
    <row r="13" spans="1:5" x14ac:dyDescent="0.3">
      <c r="A13" s="86"/>
      <c r="B13" s="3"/>
      <c r="C13" s="3"/>
      <c r="D13" s="3"/>
      <c r="E13" s="3"/>
    </row>
    <row r="14" spans="1:5" x14ac:dyDescent="0.3">
      <c r="A14" s="86" t="s">
        <v>25</v>
      </c>
      <c r="B14" s="3" t="s">
        <v>197</v>
      </c>
      <c r="C14" s="3">
        <f>SUM(D14:W14)</f>
        <v>10</v>
      </c>
      <c r="D14" s="3">
        <v>8</v>
      </c>
      <c r="E14" s="3">
        <v>2</v>
      </c>
    </row>
    <row r="15" spans="1:5" x14ac:dyDescent="0.3">
      <c r="A15" s="86" t="s">
        <v>25</v>
      </c>
      <c r="B15" s="3" t="s">
        <v>40</v>
      </c>
      <c r="C15" s="3">
        <f t="shared" ref="C15:C65" si="2">SUM(D15:W15)</f>
        <v>19</v>
      </c>
      <c r="D15" s="3">
        <v>5</v>
      </c>
      <c r="E15" s="3">
        <v>14</v>
      </c>
    </row>
    <row r="16" spans="1:5" x14ac:dyDescent="0.3">
      <c r="A16" s="52" t="s">
        <v>25</v>
      </c>
      <c r="B16" s="53" t="s">
        <v>142</v>
      </c>
      <c r="C16" s="53">
        <f t="shared" si="2"/>
        <v>49</v>
      </c>
      <c r="D16" s="3">
        <v>21</v>
      </c>
      <c r="E16" s="3">
        <v>28</v>
      </c>
    </row>
    <row r="17" spans="1:5" x14ac:dyDescent="0.3">
      <c r="A17" s="86" t="s">
        <v>25</v>
      </c>
      <c r="B17" s="3" t="s">
        <v>204</v>
      </c>
      <c r="C17" s="3">
        <f t="shared" si="2"/>
        <v>0</v>
      </c>
      <c r="D17" s="3"/>
      <c r="E17" s="3"/>
    </row>
    <row r="18" spans="1:5" x14ac:dyDescent="0.3">
      <c r="A18" s="86" t="s">
        <v>25</v>
      </c>
      <c r="B18" s="3" t="s">
        <v>603</v>
      </c>
      <c r="C18" s="3">
        <f t="shared" si="2"/>
        <v>0</v>
      </c>
      <c r="D18" s="3"/>
      <c r="E18" s="3"/>
    </row>
    <row r="19" spans="1:5" x14ac:dyDescent="0.3">
      <c r="A19" s="86" t="s">
        <v>25</v>
      </c>
      <c r="B19" s="3" t="s">
        <v>604</v>
      </c>
      <c r="C19" s="3">
        <f t="shared" si="2"/>
        <v>0</v>
      </c>
      <c r="D19" s="3"/>
      <c r="E19" s="3"/>
    </row>
    <row r="20" spans="1:5" x14ac:dyDescent="0.3">
      <c r="A20" s="86" t="s">
        <v>25</v>
      </c>
      <c r="B20" s="3" t="s">
        <v>205</v>
      </c>
      <c r="C20" s="3">
        <f t="shared" si="2"/>
        <v>0</v>
      </c>
      <c r="D20" s="3"/>
      <c r="E20" s="3"/>
    </row>
    <row r="21" spans="1:5" x14ac:dyDescent="0.3">
      <c r="A21" s="86" t="s">
        <v>25</v>
      </c>
      <c r="B21" s="3" t="s">
        <v>605</v>
      </c>
      <c r="C21" s="3">
        <f t="shared" si="2"/>
        <v>0</v>
      </c>
      <c r="D21" s="3"/>
      <c r="E21" s="3"/>
    </row>
    <row r="22" spans="1:5" x14ac:dyDescent="0.3">
      <c r="A22" s="86" t="s">
        <v>25</v>
      </c>
      <c r="B22" s="3" t="s">
        <v>606</v>
      </c>
      <c r="C22" s="3">
        <f t="shared" si="2"/>
        <v>5</v>
      </c>
      <c r="D22" s="3">
        <v>1</v>
      </c>
      <c r="E22" s="3">
        <v>4</v>
      </c>
    </row>
    <row r="23" spans="1:5" x14ac:dyDescent="0.3">
      <c r="A23" s="86" t="s">
        <v>25</v>
      </c>
      <c r="B23" s="3" t="s">
        <v>607</v>
      </c>
      <c r="C23" s="3">
        <f t="shared" si="2"/>
        <v>0</v>
      </c>
      <c r="D23" s="3"/>
      <c r="E23" s="3"/>
    </row>
    <row r="24" spans="1:5" x14ac:dyDescent="0.3">
      <c r="A24" s="86" t="s">
        <v>25</v>
      </c>
      <c r="B24" s="3" t="s">
        <v>608</v>
      </c>
      <c r="C24" s="3">
        <f t="shared" si="2"/>
        <v>0</v>
      </c>
      <c r="D24" s="3"/>
      <c r="E24" s="3"/>
    </row>
    <row r="25" spans="1:5" x14ac:dyDescent="0.3">
      <c r="A25" s="86" t="s">
        <v>25</v>
      </c>
      <c r="B25" s="3" t="s">
        <v>609</v>
      </c>
      <c r="C25" s="3">
        <f t="shared" si="2"/>
        <v>0</v>
      </c>
      <c r="D25" s="3"/>
      <c r="E25" s="3"/>
    </row>
    <row r="26" spans="1:5" x14ac:dyDescent="0.3">
      <c r="A26" s="86" t="s">
        <v>25</v>
      </c>
      <c r="B26" s="3" t="s">
        <v>195</v>
      </c>
      <c r="C26" s="3">
        <f t="shared" si="2"/>
        <v>4</v>
      </c>
      <c r="D26" s="3">
        <v>3</v>
      </c>
      <c r="E26" s="3">
        <v>1</v>
      </c>
    </row>
    <row r="27" spans="1:5" x14ac:dyDescent="0.3">
      <c r="A27" s="86" t="s">
        <v>118</v>
      </c>
      <c r="B27" s="3" t="s">
        <v>174</v>
      </c>
      <c r="C27" s="3">
        <f t="shared" si="2"/>
        <v>4</v>
      </c>
      <c r="D27" s="3">
        <v>1</v>
      </c>
      <c r="E27" s="3">
        <v>3</v>
      </c>
    </row>
    <row r="28" spans="1:5" x14ac:dyDescent="0.3">
      <c r="A28" s="86" t="s">
        <v>118</v>
      </c>
      <c r="B28" s="3" t="s">
        <v>176</v>
      </c>
      <c r="C28" s="3">
        <f t="shared" si="2"/>
        <v>1</v>
      </c>
      <c r="D28" s="3"/>
      <c r="E28" s="3">
        <v>1</v>
      </c>
    </row>
    <row r="29" spans="1:5" x14ac:dyDescent="0.3">
      <c r="A29" s="86" t="s">
        <v>118</v>
      </c>
      <c r="B29" s="3" t="s">
        <v>610</v>
      </c>
      <c r="C29" s="3">
        <f t="shared" si="2"/>
        <v>5</v>
      </c>
      <c r="D29" s="3">
        <v>3</v>
      </c>
      <c r="E29" s="3">
        <v>2</v>
      </c>
    </row>
    <row r="30" spans="1:5" x14ac:dyDescent="0.3">
      <c r="A30" s="52" t="s">
        <v>42</v>
      </c>
      <c r="B30" s="53" t="s">
        <v>77</v>
      </c>
      <c r="C30" s="53">
        <f t="shared" si="2"/>
        <v>86</v>
      </c>
      <c r="D30" s="3">
        <v>43</v>
      </c>
      <c r="E30" s="3">
        <v>43</v>
      </c>
    </row>
    <row r="31" spans="1:5" x14ac:dyDescent="0.3">
      <c r="A31" s="86" t="s">
        <v>42</v>
      </c>
      <c r="B31" s="3" t="s">
        <v>227</v>
      </c>
      <c r="C31" s="3">
        <f t="shared" si="2"/>
        <v>40</v>
      </c>
      <c r="D31" s="3">
        <v>23</v>
      </c>
      <c r="E31" s="3">
        <v>17</v>
      </c>
    </row>
    <row r="32" spans="1:5" x14ac:dyDescent="0.3">
      <c r="A32" s="86" t="s">
        <v>42</v>
      </c>
      <c r="B32" s="3" t="s">
        <v>222</v>
      </c>
      <c r="C32" s="3">
        <f t="shared" si="2"/>
        <v>19</v>
      </c>
      <c r="D32" s="3">
        <v>10</v>
      </c>
      <c r="E32" s="3">
        <v>9</v>
      </c>
    </row>
    <row r="33" spans="1:5" x14ac:dyDescent="0.3">
      <c r="A33" s="86" t="s">
        <v>42</v>
      </c>
      <c r="B33" s="3" t="s">
        <v>611</v>
      </c>
      <c r="C33" s="3">
        <f t="shared" si="2"/>
        <v>4</v>
      </c>
      <c r="D33" s="3"/>
      <c r="E33" s="3">
        <v>4</v>
      </c>
    </row>
    <row r="34" spans="1:5" x14ac:dyDescent="0.3">
      <c r="A34" s="86" t="s">
        <v>42</v>
      </c>
      <c r="B34" s="3" t="s">
        <v>44</v>
      </c>
      <c r="C34" s="3">
        <f t="shared" si="2"/>
        <v>0</v>
      </c>
      <c r="D34" s="3"/>
      <c r="E34" s="3"/>
    </row>
    <row r="35" spans="1:5" x14ac:dyDescent="0.3">
      <c r="A35" s="86" t="s">
        <v>42</v>
      </c>
      <c r="B35" s="3" t="s">
        <v>612</v>
      </c>
      <c r="C35" s="3">
        <f t="shared" si="2"/>
        <v>6</v>
      </c>
      <c r="D35" s="3">
        <v>1</v>
      </c>
      <c r="E35" s="3">
        <v>5</v>
      </c>
    </row>
    <row r="36" spans="1:5" x14ac:dyDescent="0.3">
      <c r="A36" s="86" t="s">
        <v>42</v>
      </c>
      <c r="B36" s="3" t="s">
        <v>235</v>
      </c>
      <c r="C36" s="3">
        <f t="shared" si="2"/>
        <v>0</v>
      </c>
      <c r="D36" s="3"/>
      <c r="E36" s="3"/>
    </row>
    <row r="37" spans="1:5" x14ac:dyDescent="0.3">
      <c r="A37" s="86" t="s">
        <v>42</v>
      </c>
      <c r="B37" s="3" t="s">
        <v>613</v>
      </c>
      <c r="C37" s="3">
        <f t="shared" si="2"/>
        <v>0</v>
      </c>
      <c r="D37" s="3"/>
      <c r="E37" s="3"/>
    </row>
    <row r="38" spans="1:5" x14ac:dyDescent="0.3">
      <c r="A38" s="86" t="s">
        <v>42</v>
      </c>
      <c r="B38" s="3" t="s">
        <v>614</v>
      </c>
      <c r="C38" s="3">
        <f t="shared" si="2"/>
        <v>0</v>
      </c>
      <c r="D38" s="3"/>
      <c r="E38" s="3"/>
    </row>
    <row r="39" spans="1:5" x14ac:dyDescent="0.3">
      <c r="A39" s="52" t="s">
        <v>27</v>
      </c>
      <c r="B39" s="53" t="s">
        <v>143</v>
      </c>
      <c r="C39" s="53">
        <f t="shared" si="2"/>
        <v>118</v>
      </c>
      <c r="D39" s="3">
        <v>53</v>
      </c>
      <c r="E39" s="3">
        <v>65</v>
      </c>
    </row>
    <row r="40" spans="1:5" x14ac:dyDescent="0.3">
      <c r="A40" s="52" t="s">
        <v>27</v>
      </c>
      <c r="B40" s="53" t="s">
        <v>76</v>
      </c>
      <c r="C40" s="53">
        <f t="shared" si="2"/>
        <v>133</v>
      </c>
      <c r="D40" s="3">
        <v>61</v>
      </c>
      <c r="E40" s="3">
        <v>72</v>
      </c>
    </row>
    <row r="41" spans="1:5" x14ac:dyDescent="0.3">
      <c r="A41" s="86" t="s">
        <v>27</v>
      </c>
      <c r="B41" s="3" t="s">
        <v>615</v>
      </c>
      <c r="C41" s="3">
        <f t="shared" si="2"/>
        <v>50</v>
      </c>
      <c r="D41" s="3">
        <v>22</v>
      </c>
      <c r="E41" s="3">
        <v>28</v>
      </c>
    </row>
    <row r="42" spans="1:5" x14ac:dyDescent="0.3">
      <c r="A42" s="86" t="s">
        <v>27</v>
      </c>
      <c r="B42" s="3" t="s">
        <v>616</v>
      </c>
      <c r="C42" s="3">
        <f t="shared" si="2"/>
        <v>14</v>
      </c>
      <c r="D42" s="3">
        <v>6</v>
      </c>
      <c r="E42" s="3">
        <v>8</v>
      </c>
    </row>
    <row r="43" spans="1:5" x14ac:dyDescent="0.3">
      <c r="A43" s="86" t="s">
        <v>27</v>
      </c>
      <c r="B43" s="3" t="s">
        <v>617</v>
      </c>
      <c r="C43" s="3">
        <f t="shared" si="2"/>
        <v>0</v>
      </c>
      <c r="D43" s="3"/>
      <c r="E43" s="3"/>
    </row>
    <row r="44" spans="1:5" x14ac:dyDescent="0.3">
      <c r="A44" s="86" t="s">
        <v>27</v>
      </c>
      <c r="B44" s="3" t="s">
        <v>618</v>
      </c>
      <c r="C44" s="3">
        <f t="shared" si="2"/>
        <v>0</v>
      </c>
      <c r="D44" s="3"/>
      <c r="E44" s="3"/>
    </row>
    <row r="45" spans="1:5" x14ac:dyDescent="0.3">
      <c r="A45" s="86" t="s">
        <v>27</v>
      </c>
      <c r="B45" s="3" t="s">
        <v>619</v>
      </c>
      <c r="C45" s="3">
        <f t="shared" si="2"/>
        <v>1</v>
      </c>
      <c r="D45" s="3">
        <v>1</v>
      </c>
      <c r="E45" s="3"/>
    </row>
    <row r="46" spans="1:5" x14ac:dyDescent="0.3">
      <c r="A46" s="86" t="s">
        <v>27</v>
      </c>
      <c r="B46" s="3" t="s">
        <v>620</v>
      </c>
      <c r="C46" s="3">
        <f t="shared" si="2"/>
        <v>1</v>
      </c>
      <c r="D46" s="3">
        <v>1</v>
      </c>
      <c r="E46" s="3"/>
    </row>
    <row r="47" spans="1:5" x14ac:dyDescent="0.3">
      <c r="A47" s="86" t="s">
        <v>27</v>
      </c>
      <c r="B47" s="3" t="s">
        <v>621</v>
      </c>
      <c r="C47" s="3">
        <f t="shared" si="2"/>
        <v>0</v>
      </c>
      <c r="D47" s="3"/>
      <c r="E47" s="3"/>
    </row>
    <row r="48" spans="1:5" x14ac:dyDescent="0.3">
      <c r="A48" s="86" t="s">
        <v>27</v>
      </c>
      <c r="B48" s="3" t="s">
        <v>47</v>
      </c>
      <c r="C48" s="3">
        <f t="shared" si="2"/>
        <v>8</v>
      </c>
      <c r="D48" s="3">
        <v>5</v>
      </c>
      <c r="E48" s="3">
        <v>3</v>
      </c>
    </row>
    <row r="49" spans="1:5" x14ac:dyDescent="0.3">
      <c r="A49" s="86" t="s">
        <v>27</v>
      </c>
      <c r="B49" s="3" t="s">
        <v>243</v>
      </c>
      <c r="C49" s="3">
        <f t="shared" si="2"/>
        <v>1</v>
      </c>
      <c r="D49" s="3"/>
      <c r="E49" s="3">
        <v>1</v>
      </c>
    </row>
    <row r="50" spans="1:5" x14ac:dyDescent="0.3">
      <c r="A50" s="86" t="s">
        <v>27</v>
      </c>
      <c r="B50" s="3" t="s">
        <v>178</v>
      </c>
      <c r="C50" s="3">
        <f t="shared" si="2"/>
        <v>0</v>
      </c>
      <c r="D50" s="3"/>
      <c r="E50" s="3"/>
    </row>
    <row r="51" spans="1:5" x14ac:dyDescent="0.3">
      <c r="A51" s="86" t="s">
        <v>54</v>
      </c>
      <c r="B51" s="3" t="s">
        <v>179</v>
      </c>
      <c r="C51" s="3">
        <f t="shared" si="2"/>
        <v>7</v>
      </c>
      <c r="D51" s="3">
        <v>4</v>
      </c>
      <c r="E51" s="3">
        <v>3</v>
      </c>
    </row>
    <row r="52" spans="1:5" x14ac:dyDescent="0.3">
      <c r="A52" s="86" t="s">
        <v>54</v>
      </c>
      <c r="B52" s="3" t="s">
        <v>622</v>
      </c>
      <c r="C52" s="3">
        <f t="shared" si="2"/>
        <v>1</v>
      </c>
      <c r="D52" s="3">
        <v>1</v>
      </c>
      <c r="E52" s="3"/>
    </row>
    <row r="53" spans="1:5" x14ac:dyDescent="0.3">
      <c r="A53" s="86" t="s">
        <v>32</v>
      </c>
      <c r="B53" s="3" t="s">
        <v>181</v>
      </c>
      <c r="C53" s="3">
        <f t="shared" si="2"/>
        <v>1</v>
      </c>
      <c r="D53" s="3">
        <v>1</v>
      </c>
      <c r="E53" s="3"/>
    </row>
    <row r="54" spans="1:5" x14ac:dyDescent="0.3">
      <c r="A54" s="86" t="s">
        <v>32</v>
      </c>
      <c r="B54" s="3" t="s">
        <v>265</v>
      </c>
      <c r="C54" s="3">
        <f t="shared" si="2"/>
        <v>2</v>
      </c>
      <c r="D54" s="3">
        <v>2</v>
      </c>
      <c r="E54" s="3"/>
    </row>
    <row r="55" spans="1:5" x14ac:dyDescent="0.3">
      <c r="A55" s="86" t="s">
        <v>32</v>
      </c>
      <c r="B55" s="3" t="s">
        <v>623</v>
      </c>
      <c r="C55" s="3">
        <f t="shared" si="2"/>
        <v>0</v>
      </c>
      <c r="D55" s="3"/>
      <c r="E55" s="3"/>
    </row>
    <row r="56" spans="1:5" x14ac:dyDescent="0.3">
      <c r="A56" s="86" t="s">
        <v>32</v>
      </c>
      <c r="B56" s="3" t="s">
        <v>624</v>
      </c>
      <c r="C56" s="3">
        <f t="shared" si="2"/>
        <v>0</v>
      </c>
      <c r="D56" s="3"/>
      <c r="E56" s="3"/>
    </row>
    <row r="57" spans="1:5" x14ac:dyDescent="0.3">
      <c r="A57" s="86" t="s">
        <v>32</v>
      </c>
      <c r="B57" s="3" t="s">
        <v>261</v>
      </c>
      <c r="C57" s="3">
        <f t="shared" si="2"/>
        <v>2</v>
      </c>
      <c r="D57" s="3">
        <v>1</v>
      </c>
      <c r="E57" s="3">
        <v>1</v>
      </c>
    </row>
    <row r="58" spans="1:5" x14ac:dyDescent="0.3">
      <c r="A58" s="86" t="s">
        <v>32</v>
      </c>
      <c r="B58" s="3" t="s">
        <v>625</v>
      </c>
      <c r="C58" s="3">
        <f t="shared" si="2"/>
        <v>6</v>
      </c>
      <c r="D58" s="3">
        <v>1</v>
      </c>
      <c r="E58" s="3">
        <v>5</v>
      </c>
    </row>
    <row r="59" spans="1:5" x14ac:dyDescent="0.3">
      <c r="A59" s="86" t="s">
        <v>32</v>
      </c>
      <c r="B59" s="3" t="s">
        <v>626</v>
      </c>
      <c r="C59" s="3">
        <f t="shared" si="2"/>
        <v>20</v>
      </c>
      <c r="D59" s="3">
        <v>18</v>
      </c>
      <c r="E59" s="3">
        <v>2</v>
      </c>
    </row>
    <row r="60" spans="1:5" x14ac:dyDescent="0.3">
      <c r="A60" s="86" t="s">
        <v>32</v>
      </c>
      <c r="B60" s="3" t="s">
        <v>627</v>
      </c>
      <c r="C60" s="3">
        <f t="shared" si="2"/>
        <v>36</v>
      </c>
      <c r="D60" s="3">
        <v>15</v>
      </c>
      <c r="E60" s="3">
        <v>21</v>
      </c>
    </row>
    <row r="61" spans="1:5" x14ac:dyDescent="0.3">
      <c r="A61" s="52" t="s">
        <v>32</v>
      </c>
      <c r="B61" s="53" t="s">
        <v>144</v>
      </c>
      <c r="C61" s="53">
        <f t="shared" si="2"/>
        <v>56</v>
      </c>
      <c r="D61" s="3">
        <v>24</v>
      </c>
      <c r="E61" s="3">
        <v>32</v>
      </c>
    </row>
    <row r="62" spans="1:5" x14ac:dyDescent="0.3">
      <c r="A62" s="86" t="s">
        <v>32</v>
      </c>
      <c r="B62" s="3" t="s">
        <v>628</v>
      </c>
      <c r="C62" s="3">
        <f t="shared" si="2"/>
        <v>0</v>
      </c>
      <c r="D62" s="3"/>
      <c r="E62" s="3"/>
    </row>
    <row r="63" spans="1:5" x14ac:dyDescent="0.3">
      <c r="A63" s="86" t="s">
        <v>32</v>
      </c>
      <c r="B63" s="3" t="s">
        <v>629</v>
      </c>
      <c r="C63" s="3">
        <f t="shared" si="2"/>
        <v>9</v>
      </c>
      <c r="D63" s="3">
        <v>3</v>
      </c>
      <c r="E63" s="3">
        <v>6</v>
      </c>
    </row>
    <row r="64" spans="1:5" x14ac:dyDescent="0.3">
      <c r="A64" s="86" t="s">
        <v>32</v>
      </c>
      <c r="B64" s="3" t="s">
        <v>630</v>
      </c>
      <c r="C64" s="3">
        <f t="shared" si="2"/>
        <v>1</v>
      </c>
      <c r="D64" s="3"/>
      <c r="E64" s="3">
        <v>1</v>
      </c>
    </row>
    <row r="65" spans="1:5" x14ac:dyDescent="0.3">
      <c r="A65" s="86" t="s">
        <v>32</v>
      </c>
      <c r="B65" s="3" t="s">
        <v>284</v>
      </c>
      <c r="C65" s="3">
        <f t="shared" si="2"/>
        <v>0</v>
      </c>
      <c r="D65" s="3"/>
      <c r="E65" s="3"/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F1F1-2A2B-47B0-9CDE-857A0B11667E}">
  <sheetPr>
    <tabColor rgb="FFFFCCFF"/>
  </sheetPr>
  <dimension ref="A1:L48"/>
  <sheetViews>
    <sheetView zoomScaleNormal="100" workbookViewId="0">
      <selection activeCell="G5" sqref="G5"/>
    </sheetView>
  </sheetViews>
  <sheetFormatPr defaultRowHeight="13" x14ac:dyDescent="0.3"/>
  <cols>
    <col min="1" max="1" width="45.1796875" style="1" customWidth="1"/>
    <col min="2" max="2" width="39.453125" customWidth="1"/>
    <col min="3" max="3" width="20.1796875" customWidth="1"/>
    <col min="4" max="4" width="34.08984375" customWidth="1"/>
  </cols>
  <sheetData>
    <row r="1" spans="1:12" s="34" customFormat="1" ht="53.25" customHeight="1" x14ac:dyDescent="0.25">
      <c r="A1" s="157" t="s">
        <v>631</v>
      </c>
      <c r="B1" s="157"/>
      <c r="C1" s="157"/>
      <c r="D1" s="157"/>
    </row>
    <row r="2" spans="1:12" s="10" customFormat="1" ht="15.5" x14ac:dyDescent="0.35">
      <c r="A2" s="42" t="s">
        <v>146</v>
      </c>
      <c r="B2" s="42" t="s">
        <v>632</v>
      </c>
      <c r="C2" s="42" t="s">
        <v>148</v>
      </c>
      <c r="D2" s="42" t="s">
        <v>161</v>
      </c>
    </row>
    <row r="3" spans="1:12" x14ac:dyDescent="0.3">
      <c r="A3" s="79"/>
      <c r="B3" s="41"/>
      <c r="C3" s="41"/>
      <c r="D3" s="41"/>
    </row>
    <row r="4" spans="1:12" ht="15.5" x14ac:dyDescent="0.35">
      <c r="A4" s="79" t="s">
        <v>25</v>
      </c>
      <c r="B4" s="41">
        <f>C4/44</f>
        <v>2.4772727272727271</v>
      </c>
      <c r="C4" s="41">
        <v>109</v>
      </c>
      <c r="D4" s="41">
        <v>109</v>
      </c>
      <c r="E4" s="163"/>
      <c r="F4" s="164"/>
      <c r="G4" s="164"/>
      <c r="H4" s="164"/>
      <c r="I4" s="164"/>
      <c r="J4" s="164"/>
    </row>
    <row r="5" spans="1:12" x14ac:dyDescent="0.3">
      <c r="A5" s="79" t="s">
        <v>42</v>
      </c>
      <c r="B5" s="41">
        <f t="shared" ref="B5:B9" si="0">C5/44</f>
        <v>0.47727272727272729</v>
      </c>
      <c r="C5" s="41">
        <v>21</v>
      </c>
      <c r="D5" s="41">
        <v>21</v>
      </c>
    </row>
    <row r="6" spans="1:12" x14ac:dyDescent="0.3">
      <c r="A6" s="79" t="s">
        <v>27</v>
      </c>
      <c r="B6" s="41">
        <f t="shared" si="0"/>
        <v>1.1818181818181819</v>
      </c>
      <c r="C6" s="41">
        <v>52</v>
      </c>
      <c r="D6" s="41">
        <v>52</v>
      </c>
    </row>
    <row r="7" spans="1:12" x14ac:dyDescent="0.3">
      <c r="A7" s="79" t="s">
        <v>54</v>
      </c>
      <c r="B7" s="41">
        <f t="shared" si="0"/>
        <v>0.97727272727272729</v>
      </c>
      <c r="C7" s="41">
        <v>43</v>
      </c>
      <c r="D7" s="41">
        <v>43</v>
      </c>
    </row>
    <row r="8" spans="1:12" x14ac:dyDescent="0.3">
      <c r="A8" s="79" t="s">
        <v>30</v>
      </c>
      <c r="B8" s="41">
        <f t="shared" si="0"/>
        <v>1.1363636363636365</v>
      </c>
      <c r="C8" s="41">
        <v>50</v>
      </c>
      <c r="D8" s="41">
        <v>50</v>
      </c>
    </row>
    <row r="9" spans="1:12" x14ac:dyDescent="0.3">
      <c r="A9" s="79" t="s">
        <v>32</v>
      </c>
      <c r="B9" s="41">
        <f t="shared" si="0"/>
        <v>0.75</v>
      </c>
      <c r="C9" s="3">
        <v>33</v>
      </c>
      <c r="D9" s="3">
        <v>33</v>
      </c>
    </row>
    <row r="10" spans="1:12" x14ac:dyDescent="0.3">
      <c r="A10" s="79"/>
      <c r="B10" s="3"/>
      <c r="C10" s="47">
        <f>SUM(C4:C9)</f>
        <v>308</v>
      </c>
      <c r="D10" s="3"/>
    </row>
    <row r="11" spans="1:12" s="10" customFormat="1" ht="15.5" x14ac:dyDescent="0.35">
      <c r="A11" s="42" t="s">
        <v>146</v>
      </c>
      <c r="B11" s="9" t="s">
        <v>170</v>
      </c>
      <c r="C11" s="9" t="s">
        <v>148</v>
      </c>
      <c r="D11" s="9" t="s">
        <v>161</v>
      </c>
    </row>
    <row r="12" spans="1:12" x14ac:dyDescent="0.3">
      <c r="A12" s="79"/>
      <c r="B12" s="3"/>
      <c r="C12" s="3"/>
      <c r="D12" s="3"/>
      <c r="E12" s="161"/>
      <c r="F12" s="161"/>
      <c r="G12" s="161"/>
      <c r="H12" s="161"/>
      <c r="I12" s="161"/>
      <c r="J12" s="161"/>
      <c r="K12" s="161"/>
      <c r="L12" s="161"/>
    </row>
    <row r="13" spans="1:12" ht="17.5" x14ac:dyDescent="0.35">
      <c r="A13" s="52" t="s">
        <v>25</v>
      </c>
      <c r="B13" s="53" t="s">
        <v>41</v>
      </c>
      <c r="C13" s="53">
        <v>71</v>
      </c>
      <c r="D13" s="3">
        <v>71</v>
      </c>
      <c r="E13" s="162"/>
      <c r="F13" s="162"/>
      <c r="G13" s="162"/>
      <c r="H13" s="162"/>
      <c r="I13" s="162"/>
      <c r="J13" s="162"/>
      <c r="K13" s="162"/>
      <c r="L13" s="162"/>
    </row>
    <row r="14" spans="1:12" x14ac:dyDescent="0.3">
      <c r="A14" s="52" t="s">
        <v>25</v>
      </c>
      <c r="B14" s="53" t="s">
        <v>129</v>
      </c>
      <c r="C14" s="53">
        <v>36</v>
      </c>
      <c r="D14" s="3">
        <v>36</v>
      </c>
      <c r="F14" s="46"/>
    </row>
    <row r="15" spans="1:12" x14ac:dyDescent="0.3">
      <c r="A15" s="79" t="s">
        <v>25</v>
      </c>
      <c r="B15" s="3" t="s">
        <v>633</v>
      </c>
      <c r="C15" s="3"/>
      <c r="D15" s="3"/>
    </row>
    <row r="16" spans="1:12" x14ac:dyDescent="0.3">
      <c r="A16" s="79" t="s">
        <v>25</v>
      </c>
      <c r="B16" s="3" t="s">
        <v>634</v>
      </c>
      <c r="C16" s="3">
        <v>5</v>
      </c>
      <c r="D16" s="3">
        <v>5</v>
      </c>
    </row>
    <row r="17" spans="1:4" x14ac:dyDescent="0.3">
      <c r="A17" s="52" t="s">
        <v>25</v>
      </c>
      <c r="B17" s="53" t="s">
        <v>130</v>
      </c>
      <c r="C17" s="53">
        <v>20</v>
      </c>
      <c r="D17" s="3">
        <v>20</v>
      </c>
    </row>
    <row r="18" spans="1:4" x14ac:dyDescent="0.3">
      <c r="A18" s="79" t="s">
        <v>25</v>
      </c>
      <c r="B18" s="3" t="s">
        <v>635</v>
      </c>
      <c r="C18" s="3">
        <v>10</v>
      </c>
      <c r="D18" s="3">
        <v>10</v>
      </c>
    </row>
    <row r="19" spans="1:4" x14ac:dyDescent="0.3">
      <c r="A19" s="79" t="s">
        <v>25</v>
      </c>
      <c r="B19" s="3" t="s">
        <v>636</v>
      </c>
      <c r="C19" s="3">
        <v>4</v>
      </c>
      <c r="D19" s="3">
        <v>4</v>
      </c>
    </row>
    <row r="20" spans="1:4" x14ac:dyDescent="0.3">
      <c r="A20" s="79" t="s">
        <v>25</v>
      </c>
      <c r="B20" s="3" t="s">
        <v>637</v>
      </c>
      <c r="C20" s="3">
        <v>1</v>
      </c>
      <c r="D20" s="3">
        <v>1</v>
      </c>
    </row>
    <row r="21" spans="1:4" x14ac:dyDescent="0.3">
      <c r="A21" s="79" t="s">
        <v>25</v>
      </c>
      <c r="B21" s="3" t="s">
        <v>638</v>
      </c>
      <c r="C21" s="3"/>
      <c r="D21" s="3"/>
    </row>
    <row r="22" spans="1:4" x14ac:dyDescent="0.3">
      <c r="A22" s="79" t="s">
        <v>25</v>
      </c>
      <c r="B22" s="3" t="s">
        <v>639</v>
      </c>
      <c r="C22" s="3">
        <v>3</v>
      </c>
      <c r="D22" s="3">
        <v>3</v>
      </c>
    </row>
    <row r="23" spans="1:4" x14ac:dyDescent="0.3">
      <c r="A23" s="79" t="s">
        <v>25</v>
      </c>
      <c r="B23" s="3" t="s">
        <v>640</v>
      </c>
      <c r="C23" s="3">
        <v>2</v>
      </c>
      <c r="D23" s="3">
        <v>2</v>
      </c>
    </row>
    <row r="24" spans="1:4" x14ac:dyDescent="0.3">
      <c r="A24" s="79" t="s">
        <v>25</v>
      </c>
      <c r="B24" s="3" t="s">
        <v>641</v>
      </c>
      <c r="C24" s="3"/>
      <c r="D24" s="3"/>
    </row>
    <row r="25" spans="1:4" x14ac:dyDescent="0.3">
      <c r="A25" s="79" t="s">
        <v>25</v>
      </c>
      <c r="B25" s="3" t="s">
        <v>642</v>
      </c>
      <c r="C25" s="3"/>
      <c r="D25" s="3"/>
    </row>
    <row r="26" spans="1:4" x14ac:dyDescent="0.3">
      <c r="A26" s="79" t="s">
        <v>25</v>
      </c>
      <c r="B26" s="3" t="s">
        <v>643</v>
      </c>
      <c r="C26" s="3">
        <v>1</v>
      </c>
      <c r="D26" s="3">
        <v>1</v>
      </c>
    </row>
    <row r="27" spans="1:4" x14ac:dyDescent="0.3">
      <c r="A27" s="79" t="s">
        <v>25</v>
      </c>
      <c r="B27" s="3" t="s">
        <v>644</v>
      </c>
      <c r="C27" s="3"/>
      <c r="D27" s="3"/>
    </row>
    <row r="28" spans="1:4" x14ac:dyDescent="0.3">
      <c r="A28" s="79" t="s">
        <v>25</v>
      </c>
      <c r="B28" s="3" t="s">
        <v>203</v>
      </c>
      <c r="C28" s="3"/>
      <c r="D28" s="3"/>
    </row>
    <row r="29" spans="1:4" x14ac:dyDescent="0.3">
      <c r="A29" s="79" t="s">
        <v>42</v>
      </c>
      <c r="B29" s="3" t="s">
        <v>238</v>
      </c>
      <c r="C29" s="3">
        <v>19</v>
      </c>
      <c r="D29" s="3">
        <v>19</v>
      </c>
    </row>
    <row r="30" spans="1:4" x14ac:dyDescent="0.3">
      <c r="A30" s="52" t="s">
        <v>27</v>
      </c>
      <c r="B30" s="53" t="s">
        <v>131</v>
      </c>
      <c r="C30" s="53">
        <v>27</v>
      </c>
      <c r="D30" s="3">
        <v>27</v>
      </c>
    </row>
    <row r="31" spans="1:4" x14ac:dyDescent="0.3">
      <c r="A31" s="79" t="s">
        <v>27</v>
      </c>
      <c r="B31" s="3" t="s">
        <v>645</v>
      </c>
      <c r="C31" s="3">
        <v>19</v>
      </c>
      <c r="D31" s="3">
        <v>19</v>
      </c>
    </row>
    <row r="32" spans="1:4" x14ac:dyDescent="0.3">
      <c r="A32" s="79" t="s">
        <v>27</v>
      </c>
      <c r="B32" s="3" t="s">
        <v>646</v>
      </c>
      <c r="C32" s="3"/>
      <c r="D32" s="3"/>
    </row>
    <row r="33" spans="1:5" ht="24" customHeight="1" x14ac:dyDescent="0.5">
      <c r="A33" s="52" t="s">
        <v>54</v>
      </c>
      <c r="B33" s="53" t="s">
        <v>132</v>
      </c>
      <c r="C33" s="53">
        <v>10</v>
      </c>
      <c r="D33" s="3">
        <v>10</v>
      </c>
      <c r="E33" s="71"/>
    </row>
    <row r="34" spans="1:5" x14ac:dyDescent="0.3">
      <c r="A34" s="79" t="s">
        <v>30</v>
      </c>
      <c r="B34" s="3" t="s">
        <v>258</v>
      </c>
      <c r="C34" s="3">
        <v>28</v>
      </c>
      <c r="D34" s="3">
        <v>28</v>
      </c>
    </row>
    <row r="35" spans="1:5" x14ac:dyDescent="0.3">
      <c r="A35" s="52" t="s">
        <v>30</v>
      </c>
      <c r="B35" s="53" t="s">
        <v>133</v>
      </c>
      <c r="C35" s="53">
        <v>33</v>
      </c>
      <c r="D35" s="3">
        <v>33</v>
      </c>
    </row>
    <row r="36" spans="1:5" x14ac:dyDescent="0.3">
      <c r="A36" s="79" t="s">
        <v>30</v>
      </c>
      <c r="B36" s="3" t="s">
        <v>647</v>
      </c>
      <c r="C36" s="3">
        <v>1</v>
      </c>
      <c r="D36" s="3">
        <v>1</v>
      </c>
    </row>
    <row r="37" spans="1:5" x14ac:dyDescent="0.3">
      <c r="A37" s="79" t="s">
        <v>30</v>
      </c>
      <c r="B37" s="3" t="s">
        <v>648</v>
      </c>
      <c r="C37" s="3"/>
      <c r="D37" s="3"/>
    </row>
    <row r="38" spans="1:5" x14ac:dyDescent="0.3">
      <c r="A38" s="79" t="s">
        <v>30</v>
      </c>
      <c r="B38" s="3" t="s">
        <v>649</v>
      </c>
      <c r="C38" s="3">
        <v>1</v>
      </c>
      <c r="D38" s="3">
        <v>1</v>
      </c>
    </row>
    <row r="39" spans="1:5" x14ac:dyDescent="0.3">
      <c r="A39" s="79" t="s">
        <v>30</v>
      </c>
      <c r="B39" s="3" t="s">
        <v>650</v>
      </c>
      <c r="C39" s="3">
        <v>1</v>
      </c>
      <c r="D39" s="3">
        <v>1</v>
      </c>
    </row>
    <row r="40" spans="1:5" x14ac:dyDescent="0.3">
      <c r="A40" s="79" t="s">
        <v>30</v>
      </c>
      <c r="B40" s="3" t="s">
        <v>651</v>
      </c>
      <c r="C40" s="3"/>
      <c r="D40" s="3"/>
    </row>
    <row r="41" spans="1:5" x14ac:dyDescent="0.3">
      <c r="A41" s="79" t="s">
        <v>30</v>
      </c>
      <c r="B41" s="3" t="s">
        <v>652</v>
      </c>
      <c r="C41" s="3"/>
      <c r="D41" s="3"/>
    </row>
    <row r="42" spans="1:5" x14ac:dyDescent="0.3">
      <c r="A42" s="79" t="s">
        <v>30</v>
      </c>
      <c r="B42" s="3" t="s">
        <v>653</v>
      </c>
      <c r="C42" s="3"/>
      <c r="D42" s="3"/>
    </row>
    <row r="43" spans="1:5" x14ac:dyDescent="0.3">
      <c r="A43" s="79" t="s">
        <v>30</v>
      </c>
      <c r="B43" s="3" t="s">
        <v>654</v>
      </c>
      <c r="C43" s="3"/>
      <c r="D43" s="3"/>
    </row>
    <row r="44" spans="1:5" x14ac:dyDescent="0.3">
      <c r="A44" s="52" t="s">
        <v>32</v>
      </c>
      <c r="B44" s="53" t="s">
        <v>134</v>
      </c>
      <c r="C44" s="53">
        <v>20</v>
      </c>
      <c r="D44" s="3">
        <v>20</v>
      </c>
    </row>
    <row r="45" spans="1:5" x14ac:dyDescent="0.3">
      <c r="A45" s="79" t="s">
        <v>32</v>
      </c>
      <c r="B45" s="3" t="s">
        <v>655</v>
      </c>
      <c r="C45" s="3"/>
      <c r="D45" s="3"/>
    </row>
    <row r="46" spans="1:5" x14ac:dyDescent="0.3">
      <c r="A46" s="79" t="s">
        <v>32</v>
      </c>
      <c r="B46" s="3" t="s">
        <v>656</v>
      </c>
      <c r="C46" s="3">
        <v>2</v>
      </c>
      <c r="D46" s="3">
        <v>2</v>
      </c>
    </row>
    <row r="47" spans="1:5" x14ac:dyDescent="0.3">
      <c r="A47" s="79" t="s">
        <v>32</v>
      </c>
      <c r="B47" s="3" t="s">
        <v>657</v>
      </c>
      <c r="C47" s="3">
        <v>2</v>
      </c>
      <c r="D47" s="3">
        <v>2</v>
      </c>
    </row>
    <row r="48" spans="1:5" x14ac:dyDescent="0.3">
      <c r="A48" s="79" t="s">
        <v>32</v>
      </c>
      <c r="B48" s="3" t="s">
        <v>658</v>
      </c>
      <c r="C48" s="3"/>
      <c r="D48" s="3"/>
    </row>
  </sheetData>
  <mergeCells count="4">
    <mergeCell ref="A1:D1"/>
    <mergeCell ref="E12:L12"/>
    <mergeCell ref="E13:L13"/>
    <mergeCell ref="E4:J4"/>
  </mergeCells>
  <pageMargins left="0.7" right="0.7" top="0.75" bottom="0.75" header="0.3" footer="0.3"/>
  <pageSetup paperSize="9" orientation="portrait" verticalDpi="0" r:id="rId1"/>
  <headerFooter>
    <oddHeader>&amp;L&amp;"Arial,Grassetto"UFFICIO AFFARI ISTITUZIONALI
ELEZIONI STUDENTI maggio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F8A2-348D-4E1E-B0E5-347A27218DD4}">
  <sheetPr>
    <tabColor theme="9" tint="0.39997558519241921"/>
    <outlinePr summaryBelow="0" summaryRight="0"/>
    <pageSetUpPr autoPageBreaks="0" fitToPage="1"/>
  </sheetPr>
  <dimension ref="A1:X43"/>
  <sheetViews>
    <sheetView topLeftCell="A11" zoomScale="90" zoomScaleNormal="90" workbookViewId="0">
      <selection activeCell="A43" sqref="A43:B43"/>
    </sheetView>
  </sheetViews>
  <sheetFormatPr defaultRowHeight="12.75" customHeight="1" x14ac:dyDescent="0.3"/>
  <cols>
    <col min="1" max="1" width="54.54296875" style="1" bestFit="1" customWidth="1"/>
    <col min="2" max="2" width="36.08984375" customWidth="1"/>
    <col min="3" max="3" width="21" customWidth="1"/>
    <col min="4" max="4" width="15" bestFit="1" customWidth="1"/>
    <col min="5" max="5" width="19.90625" bestFit="1" customWidth="1"/>
    <col min="6" max="6" width="13.90625" bestFit="1" customWidth="1"/>
    <col min="7" max="8" width="29.90625" bestFit="1" customWidth="1"/>
    <col min="9" max="11" width="24.08984375" bestFit="1" customWidth="1"/>
    <col min="12" max="12" width="27.08984375" customWidth="1"/>
    <col min="13" max="13" width="30.08984375" customWidth="1"/>
    <col min="14" max="14" width="35.90625" bestFit="1" customWidth="1"/>
    <col min="15" max="15" width="46" customWidth="1"/>
    <col min="16" max="16" width="40.90625" customWidth="1"/>
    <col min="17" max="17" width="23.90625" customWidth="1"/>
    <col min="18" max="18" width="22.453125" customWidth="1"/>
    <col min="19" max="19" width="11.08984375" bestFit="1" customWidth="1"/>
    <col min="20" max="20" width="36.08984375" bestFit="1" customWidth="1"/>
    <col min="21" max="21" width="24.54296875" bestFit="1" customWidth="1"/>
    <col min="22" max="22" width="26.90625" bestFit="1" customWidth="1"/>
    <col min="23" max="23" width="27" bestFit="1" customWidth="1"/>
    <col min="24" max="24" width="24" bestFit="1" customWidth="1"/>
  </cols>
  <sheetData>
    <row r="1" spans="1:24" s="25" customFormat="1" ht="35.25" customHeight="1" x14ac:dyDescent="0.4">
      <c r="A1" s="127" t="s">
        <v>145</v>
      </c>
      <c r="B1" s="127"/>
      <c r="C1" s="127"/>
      <c r="D1" s="127"/>
      <c r="E1" s="127"/>
      <c r="F1" s="127"/>
      <c r="G1" s="127"/>
      <c r="H1" s="127"/>
      <c r="I1" s="1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s="10" customFormat="1" ht="15.5" x14ac:dyDescent="0.35">
      <c r="A2" s="75" t="s">
        <v>146</v>
      </c>
      <c r="B2" s="13"/>
      <c r="C2" s="13" t="s">
        <v>147</v>
      </c>
      <c r="D2" s="13" t="s">
        <v>148</v>
      </c>
      <c r="E2" s="13" t="s">
        <v>149</v>
      </c>
      <c r="F2" s="13" t="s">
        <v>150</v>
      </c>
      <c r="G2" s="13" t="s">
        <v>151</v>
      </c>
      <c r="H2" s="13" t="s">
        <v>152</v>
      </c>
      <c r="I2" s="13" t="s">
        <v>153</v>
      </c>
      <c r="J2" s="13" t="s">
        <v>154</v>
      </c>
      <c r="K2" s="13" t="s">
        <v>155</v>
      </c>
      <c r="L2" s="13" t="s">
        <v>156</v>
      </c>
      <c r="M2" s="13" t="s">
        <v>157</v>
      </c>
      <c r="N2" s="13" t="s">
        <v>158</v>
      </c>
      <c r="O2" s="13" t="s">
        <v>159</v>
      </c>
      <c r="P2" s="13" t="s">
        <v>160</v>
      </c>
      <c r="Q2" s="13" t="s">
        <v>161</v>
      </c>
      <c r="R2" s="13" t="s">
        <v>162</v>
      </c>
      <c r="S2" s="13" t="s">
        <v>163</v>
      </c>
      <c r="T2" s="13" t="s">
        <v>164</v>
      </c>
      <c r="U2" s="13" t="s">
        <v>165</v>
      </c>
      <c r="V2" s="13" t="s">
        <v>166</v>
      </c>
      <c r="W2" s="13" t="s">
        <v>167</v>
      </c>
      <c r="X2" s="13" t="s">
        <v>168</v>
      </c>
    </row>
    <row r="3" spans="1:24" ht="12.75" customHeight="1" x14ac:dyDescent="0.3">
      <c r="A3" s="1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3" x14ac:dyDescent="0.3">
      <c r="A4" s="12" t="s">
        <v>169</v>
      </c>
      <c r="B4" s="2"/>
      <c r="C4" s="51">
        <f>D4/1076</f>
        <v>5.4832713754646843E-2</v>
      </c>
      <c r="D4" s="2">
        <f>SUM(E4:X4)</f>
        <v>59</v>
      </c>
      <c r="E4" s="2">
        <v>3</v>
      </c>
      <c r="F4" s="2">
        <v>1</v>
      </c>
      <c r="G4" s="2">
        <v>2</v>
      </c>
      <c r="H4" s="2">
        <v>2</v>
      </c>
      <c r="I4" s="2">
        <v>1</v>
      </c>
      <c r="J4" s="2"/>
      <c r="K4" s="2">
        <v>1</v>
      </c>
      <c r="L4" s="2">
        <v>1</v>
      </c>
      <c r="M4" s="2">
        <v>2</v>
      </c>
      <c r="N4" s="2">
        <v>6</v>
      </c>
      <c r="O4" s="2">
        <v>7</v>
      </c>
      <c r="P4" s="2">
        <v>3</v>
      </c>
      <c r="Q4" s="2">
        <v>8</v>
      </c>
      <c r="R4" s="2">
        <v>5</v>
      </c>
      <c r="S4" s="2">
        <v>5</v>
      </c>
      <c r="T4" s="2">
        <v>3</v>
      </c>
      <c r="U4" s="2">
        <v>2</v>
      </c>
      <c r="V4" s="2">
        <v>4</v>
      </c>
      <c r="W4" s="2">
        <v>2</v>
      </c>
      <c r="X4" s="2">
        <v>1</v>
      </c>
    </row>
    <row r="5" spans="1:24" ht="13" x14ac:dyDescent="0.3">
      <c r="A5" s="12" t="s">
        <v>25</v>
      </c>
      <c r="B5" s="2"/>
      <c r="C5" s="54">
        <f t="shared" ref="C5:C11" si="0">D5/1076</f>
        <v>0.75371747211895912</v>
      </c>
      <c r="D5" s="2">
        <f>SUM(E5:X5)</f>
        <v>811</v>
      </c>
      <c r="E5" s="2">
        <v>14</v>
      </c>
      <c r="F5" s="2">
        <v>40</v>
      </c>
      <c r="G5" s="2">
        <v>6</v>
      </c>
      <c r="H5" s="2">
        <v>11</v>
      </c>
      <c r="I5" s="2">
        <v>22</v>
      </c>
      <c r="J5" s="2">
        <v>21</v>
      </c>
      <c r="K5" s="2">
        <v>19</v>
      </c>
      <c r="L5" s="2">
        <v>6</v>
      </c>
      <c r="M5" s="2">
        <v>13</v>
      </c>
      <c r="N5" s="2">
        <v>97</v>
      </c>
      <c r="O5" s="2">
        <v>194</v>
      </c>
      <c r="P5" s="2">
        <v>109</v>
      </c>
      <c r="Q5" s="2">
        <v>100</v>
      </c>
      <c r="R5" s="2">
        <v>12</v>
      </c>
      <c r="S5" s="2">
        <v>7</v>
      </c>
      <c r="T5" s="2">
        <v>30</v>
      </c>
      <c r="U5" s="2">
        <v>34</v>
      </c>
      <c r="V5" s="2">
        <v>37</v>
      </c>
      <c r="W5" s="2">
        <v>35</v>
      </c>
      <c r="X5" s="2">
        <v>4</v>
      </c>
    </row>
    <row r="6" spans="1:24" ht="13" x14ac:dyDescent="0.3">
      <c r="A6" s="12" t="s">
        <v>118</v>
      </c>
      <c r="B6" s="2"/>
      <c r="C6" s="54">
        <f t="shared" si="0"/>
        <v>0.13197026022304834</v>
      </c>
      <c r="D6" s="2">
        <f t="shared" ref="D6:D11" si="1">SUM(E6:X6)</f>
        <v>142</v>
      </c>
      <c r="E6" s="2">
        <v>20</v>
      </c>
      <c r="F6" s="2">
        <v>2</v>
      </c>
      <c r="G6" s="2"/>
      <c r="H6" s="2"/>
      <c r="I6" s="2">
        <v>3</v>
      </c>
      <c r="J6" s="2">
        <v>5</v>
      </c>
      <c r="K6" s="2"/>
      <c r="L6" s="2">
        <v>3</v>
      </c>
      <c r="M6" s="2">
        <v>1</v>
      </c>
      <c r="N6" s="2">
        <v>11</v>
      </c>
      <c r="O6" s="2">
        <v>36</v>
      </c>
      <c r="P6" s="2">
        <v>21</v>
      </c>
      <c r="Q6" s="2">
        <v>13</v>
      </c>
      <c r="R6" s="2">
        <v>3</v>
      </c>
      <c r="S6" s="2"/>
      <c r="T6" s="2">
        <v>1</v>
      </c>
      <c r="U6" s="2">
        <v>2</v>
      </c>
      <c r="V6" s="2">
        <v>10</v>
      </c>
      <c r="W6" s="2">
        <v>11</v>
      </c>
      <c r="X6" s="2"/>
    </row>
    <row r="7" spans="1:24" ht="13" x14ac:dyDescent="0.3">
      <c r="A7" s="12" t="s">
        <v>42</v>
      </c>
      <c r="B7" s="2"/>
      <c r="C7" s="54">
        <f t="shared" si="0"/>
        <v>0.44423791821561337</v>
      </c>
      <c r="D7" s="2">
        <f t="shared" si="1"/>
        <v>478</v>
      </c>
      <c r="E7" s="2">
        <v>3</v>
      </c>
      <c r="F7" s="2">
        <v>30</v>
      </c>
      <c r="G7" s="2">
        <v>32</v>
      </c>
      <c r="H7" s="2">
        <v>53</v>
      </c>
      <c r="I7" s="2">
        <v>85</v>
      </c>
      <c r="J7" s="2">
        <v>67</v>
      </c>
      <c r="K7" s="2">
        <v>46</v>
      </c>
      <c r="L7" s="2">
        <v>5</v>
      </c>
      <c r="M7" s="2">
        <v>11</v>
      </c>
      <c r="N7" s="2">
        <v>9</v>
      </c>
      <c r="O7" s="2">
        <v>1</v>
      </c>
      <c r="P7" s="2">
        <v>7</v>
      </c>
      <c r="Q7" s="2">
        <v>14</v>
      </c>
      <c r="R7" s="2">
        <v>3</v>
      </c>
      <c r="S7" s="2">
        <v>4</v>
      </c>
      <c r="T7" s="2"/>
      <c r="U7" s="2">
        <v>2</v>
      </c>
      <c r="V7" s="2">
        <v>53</v>
      </c>
      <c r="W7" s="2">
        <v>51</v>
      </c>
      <c r="X7" s="2">
        <v>2</v>
      </c>
    </row>
    <row r="8" spans="1:24" ht="13" x14ac:dyDescent="0.3">
      <c r="A8" s="12" t="s">
        <v>27</v>
      </c>
      <c r="B8" s="2"/>
      <c r="C8" s="54">
        <f t="shared" si="0"/>
        <v>2.1849442379182156</v>
      </c>
      <c r="D8" s="2">
        <f t="shared" si="1"/>
        <v>2351</v>
      </c>
      <c r="E8" s="2">
        <v>160</v>
      </c>
      <c r="F8" s="2">
        <v>212</v>
      </c>
      <c r="G8" s="2">
        <v>163</v>
      </c>
      <c r="H8" s="2">
        <v>156</v>
      </c>
      <c r="I8" s="2">
        <v>140</v>
      </c>
      <c r="J8" s="2">
        <v>174</v>
      </c>
      <c r="K8" s="2">
        <v>143</v>
      </c>
      <c r="L8" s="2">
        <v>240</v>
      </c>
      <c r="M8" s="2">
        <v>97</v>
      </c>
      <c r="N8" s="2">
        <v>26</v>
      </c>
      <c r="O8" s="2">
        <v>18</v>
      </c>
      <c r="P8" s="2">
        <v>13</v>
      </c>
      <c r="Q8" s="2">
        <v>52</v>
      </c>
      <c r="R8" s="2">
        <v>75</v>
      </c>
      <c r="S8" s="2">
        <v>242</v>
      </c>
      <c r="T8" s="2">
        <v>90</v>
      </c>
      <c r="U8" s="2">
        <v>86</v>
      </c>
      <c r="V8" s="2">
        <v>108</v>
      </c>
      <c r="W8" s="2">
        <v>119</v>
      </c>
      <c r="X8" s="2">
        <v>37</v>
      </c>
    </row>
    <row r="9" spans="1:24" ht="13" x14ac:dyDescent="0.3">
      <c r="A9" s="12" t="s">
        <v>54</v>
      </c>
      <c r="B9" s="2"/>
      <c r="C9" s="54">
        <f t="shared" si="0"/>
        <v>0.129182156133829</v>
      </c>
      <c r="D9" s="2">
        <f t="shared" si="1"/>
        <v>139</v>
      </c>
      <c r="E9" s="2">
        <v>15</v>
      </c>
      <c r="F9" s="2">
        <v>3</v>
      </c>
      <c r="G9" s="2"/>
      <c r="H9" s="2"/>
      <c r="I9" s="2">
        <v>8</v>
      </c>
      <c r="J9" s="2">
        <v>5</v>
      </c>
      <c r="K9" s="2">
        <v>1</v>
      </c>
      <c r="L9" s="2">
        <v>1</v>
      </c>
      <c r="M9" s="2">
        <v>2</v>
      </c>
      <c r="N9" s="2">
        <v>16</v>
      </c>
      <c r="O9" s="2">
        <v>15</v>
      </c>
      <c r="P9" s="2">
        <v>10</v>
      </c>
      <c r="Q9" s="2">
        <v>40</v>
      </c>
      <c r="R9" s="2">
        <v>5</v>
      </c>
      <c r="S9" s="2">
        <v>2</v>
      </c>
      <c r="T9" s="2"/>
      <c r="U9" s="2">
        <v>2</v>
      </c>
      <c r="V9" s="2">
        <v>8</v>
      </c>
      <c r="W9" s="2">
        <v>6</v>
      </c>
      <c r="X9" s="2"/>
    </row>
    <row r="10" spans="1:24" ht="12.75" customHeight="1" x14ac:dyDescent="0.3">
      <c r="A10" s="12" t="s">
        <v>30</v>
      </c>
      <c r="B10" s="2"/>
      <c r="C10" s="54">
        <f t="shared" si="0"/>
        <v>0.50371747211895912</v>
      </c>
      <c r="D10" s="2">
        <f t="shared" si="1"/>
        <v>542</v>
      </c>
      <c r="E10" s="2">
        <v>1</v>
      </c>
      <c r="F10" s="2">
        <v>8</v>
      </c>
      <c r="G10" s="2">
        <v>41</v>
      </c>
      <c r="H10" s="2">
        <v>17</v>
      </c>
      <c r="I10" s="2">
        <v>13</v>
      </c>
      <c r="J10" s="2">
        <v>2</v>
      </c>
      <c r="K10" s="2">
        <v>9</v>
      </c>
      <c r="L10" s="2">
        <v>82</v>
      </c>
      <c r="M10" s="2">
        <v>14</v>
      </c>
      <c r="N10" s="2">
        <v>6</v>
      </c>
      <c r="O10" s="2">
        <v>1</v>
      </c>
      <c r="P10" s="2">
        <v>4</v>
      </c>
      <c r="Q10" s="2">
        <v>46</v>
      </c>
      <c r="R10" s="2">
        <v>3</v>
      </c>
      <c r="S10" s="2">
        <v>63</v>
      </c>
      <c r="T10" s="2">
        <v>108</v>
      </c>
      <c r="U10" s="2">
        <v>119</v>
      </c>
      <c r="V10" s="2">
        <v>1</v>
      </c>
      <c r="W10" s="2">
        <v>3</v>
      </c>
      <c r="X10" s="2">
        <v>1</v>
      </c>
    </row>
    <row r="11" spans="1:24" ht="12.75" customHeight="1" x14ac:dyDescent="0.3">
      <c r="A11" s="12" t="s">
        <v>32</v>
      </c>
      <c r="B11" s="2"/>
      <c r="C11" s="54">
        <f t="shared" si="0"/>
        <v>0.7992565055762082</v>
      </c>
      <c r="D11" s="2">
        <f t="shared" si="1"/>
        <v>860</v>
      </c>
      <c r="E11" s="2">
        <v>3</v>
      </c>
      <c r="F11" s="2">
        <v>39</v>
      </c>
      <c r="G11" s="2">
        <v>62</v>
      </c>
      <c r="H11" s="2">
        <v>45</v>
      </c>
      <c r="I11" s="2">
        <v>43</v>
      </c>
      <c r="J11" s="2">
        <v>38</v>
      </c>
      <c r="K11" s="2">
        <v>37</v>
      </c>
      <c r="L11" s="2">
        <v>66</v>
      </c>
      <c r="M11" s="2">
        <v>237</v>
      </c>
      <c r="N11" s="2">
        <v>134</v>
      </c>
      <c r="O11" s="2">
        <v>1</v>
      </c>
      <c r="P11" s="2">
        <v>34</v>
      </c>
      <c r="Q11" s="2">
        <v>27</v>
      </c>
      <c r="R11" s="2">
        <v>1</v>
      </c>
      <c r="S11" s="2">
        <v>13</v>
      </c>
      <c r="T11" s="2"/>
      <c r="U11" s="2">
        <v>1</v>
      </c>
      <c r="V11" s="2">
        <v>39</v>
      </c>
      <c r="W11" s="2">
        <v>40</v>
      </c>
      <c r="X11" s="2"/>
    </row>
    <row r="12" spans="1:24" ht="12.75" customHeight="1" x14ac:dyDescent="0.3">
      <c r="A12" s="3"/>
      <c r="B12" s="3"/>
      <c r="C12" s="3"/>
      <c r="D12" s="47">
        <f>SUM(D4:D11)</f>
        <v>5382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10" customFormat="1" ht="15.5" x14ac:dyDescent="0.35">
      <c r="A13" s="13" t="s">
        <v>146</v>
      </c>
      <c r="B13" s="9" t="s">
        <v>170</v>
      </c>
      <c r="C13" s="9"/>
      <c r="D13" s="9" t="s">
        <v>148</v>
      </c>
      <c r="E13" s="9" t="s">
        <v>149</v>
      </c>
      <c r="F13" s="9" t="s">
        <v>150</v>
      </c>
      <c r="G13" s="9" t="s">
        <v>151</v>
      </c>
      <c r="H13" s="9" t="s">
        <v>152</v>
      </c>
      <c r="I13" s="9" t="s">
        <v>153</v>
      </c>
      <c r="J13" s="9" t="s">
        <v>154</v>
      </c>
      <c r="K13" s="9" t="s">
        <v>155</v>
      </c>
      <c r="L13" s="9" t="s">
        <v>156</v>
      </c>
      <c r="M13" s="9" t="s">
        <v>157</v>
      </c>
      <c r="N13" s="9" t="s">
        <v>158</v>
      </c>
      <c r="O13" s="9" t="s">
        <v>159</v>
      </c>
      <c r="P13" s="9" t="s">
        <v>160</v>
      </c>
      <c r="Q13" s="9" t="s">
        <v>161</v>
      </c>
      <c r="R13" s="9" t="s">
        <v>162</v>
      </c>
      <c r="S13" s="9" t="s">
        <v>163</v>
      </c>
      <c r="T13" s="9" t="s">
        <v>164</v>
      </c>
      <c r="U13" s="9" t="s">
        <v>165</v>
      </c>
      <c r="V13" s="9" t="s">
        <v>166</v>
      </c>
      <c r="W13" s="9" t="s">
        <v>167</v>
      </c>
      <c r="X13" s="9" t="s">
        <v>168</v>
      </c>
    </row>
    <row r="14" spans="1:24" ht="12.75" customHeight="1" x14ac:dyDescent="0.3">
      <c r="A14" s="1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75" customHeight="1" x14ac:dyDescent="0.3">
      <c r="A15" s="12" t="s">
        <v>169</v>
      </c>
      <c r="B15" s="3" t="s">
        <v>171</v>
      </c>
      <c r="C15" s="3"/>
      <c r="D15" s="3">
        <f t="shared" ref="D15:D41" si="2">SUM(E15:X15)</f>
        <v>10</v>
      </c>
      <c r="E15" s="3"/>
      <c r="F15" s="3"/>
      <c r="G15" s="3"/>
      <c r="H15" s="3">
        <v>1</v>
      </c>
      <c r="I15" s="3"/>
      <c r="J15" s="3"/>
      <c r="K15" s="3"/>
      <c r="L15" s="3"/>
      <c r="M15" s="3"/>
      <c r="N15" s="3">
        <v>2</v>
      </c>
      <c r="O15" s="3">
        <v>1</v>
      </c>
      <c r="P15" s="3">
        <v>2</v>
      </c>
      <c r="Q15" s="3">
        <v>2</v>
      </c>
      <c r="R15" s="3"/>
      <c r="S15" s="3"/>
      <c r="T15" s="3">
        <v>1</v>
      </c>
      <c r="U15" s="3"/>
      <c r="V15" s="3"/>
      <c r="W15" s="3"/>
      <c r="X15" s="3">
        <v>1</v>
      </c>
    </row>
    <row r="16" spans="1:24" ht="12.75" customHeight="1" x14ac:dyDescent="0.3">
      <c r="A16" s="12" t="s">
        <v>169</v>
      </c>
      <c r="B16" s="3" t="s">
        <v>172</v>
      </c>
      <c r="C16" s="3"/>
      <c r="D16" s="3">
        <f t="shared" si="2"/>
        <v>8</v>
      </c>
      <c r="E16" s="3"/>
      <c r="F16" s="3"/>
      <c r="G16" s="3"/>
      <c r="H16" s="3">
        <v>1</v>
      </c>
      <c r="I16" s="3"/>
      <c r="J16" s="3"/>
      <c r="K16" s="3"/>
      <c r="L16" s="3"/>
      <c r="M16" s="3"/>
      <c r="N16" s="3">
        <v>2</v>
      </c>
      <c r="O16" s="3">
        <v>1</v>
      </c>
      <c r="P16" s="3">
        <v>1</v>
      </c>
      <c r="Q16" s="3">
        <v>2</v>
      </c>
      <c r="R16" s="3"/>
      <c r="S16" s="3"/>
      <c r="T16" s="3"/>
      <c r="U16" s="3"/>
      <c r="V16" s="3">
        <v>1</v>
      </c>
      <c r="W16" s="3"/>
      <c r="X16" s="3"/>
    </row>
    <row r="17" spans="1:24" ht="12.75" customHeight="1" x14ac:dyDescent="0.3">
      <c r="A17" s="52" t="s">
        <v>25</v>
      </c>
      <c r="B17" s="53" t="s">
        <v>26</v>
      </c>
      <c r="C17" s="53"/>
      <c r="D17" s="53">
        <f t="shared" si="2"/>
        <v>653</v>
      </c>
      <c r="E17" s="3">
        <v>2</v>
      </c>
      <c r="F17" s="3">
        <v>38</v>
      </c>
      <c r="G17" s="3">
        <v>6</v>
      </c>
      <c r="H17" s="3">
        <v>9</v>
      </c>
      <c r="I17" s="3">
        <v>19</v>
      </c>
      <c r="J17" s="3">
        <v>18</v>
      </c>
      <c r="K17" s="3">
        <v>13</v>
      </c>
      <c r="L17" s="3">
        <v>6</v>
      </c>
      <c r="M17" s="3">
        <v>9</v>
      </c>
      <c r="N17" s="3">
        <v>84</v>
      </c>
      <c r="O17" s="3">
        <v>167</v>
      </c>
      <c r="P17" s="3">
        <v>93</v>
      </c>
      <c r="Q17" s="3">
        <v>73</v>
      </c>
      <c r="R17" s="3">
        <v>1</v>
      </c>
      <c r="S17" s="3">
        <v>7</v>
      </c>
      <c r="T17" s="3">
        <v>22</v>
      </c>
      <c r="U17" s="3">
        <v>26</v>
      </c>
      <c r="V17" s="3">
        <v>28</v>
      </c>
      <c r="W17" s="3">
        <v>28</v>
      </c>
      <c r="X17" s="3">
        <v>4</v>
      </c>
    </row>
    <row r="18" spans="1:24" ht="12.75" customHeight="1" x14ac:dyDescent="0.3">
      <c r="A18" s="12" t="s">
        <v>25</v>
      </c>
      <c r="B18" s="3" t="s">
        <v>40</v>
      </c>
      <c r="C18" s="3"/>
      <c r="D18" s="3">
        <f t="shared" si="2"/>
        <v>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3</v>
      </c>
      <c r="P18" s="3"/>
      <c r="Q18" s="3"/>
      <c r="R18" s="3"/>
      <c r="S18" s="3"/>
      <c r="T18" s="3"/>
      <c r="U18" s="3"/>
      <c r="V18" s="3"/>
      <c r="W18" s="3">
        <v>1</v>
      </c>
      <c r="X18" s="3"/>
    </row>
    <row r="19" spans="1:24" ht="12.75" customHeight="1" x14ac:dyDescent="0.3">
      <c r="A19" s="12" t="s">
        <v>25</v>
      </c>
      <c r="B19" s="3" t="s">
        <v>123</v>
      </c>
      <c r="C19" s="3"/>
      <c r="D19" s="3">
        <f t="shared" si="2"/>
        <v>8</v>
      </c>
      <c r="E19" s="3"/>
      <c r="F19" s="3"/>
      <c r="G19" s="3"/>
      <c r="H19" s="3"/>
      <c r="I19" s="3"/>
      <c r="J19" s="3"/>
      <c r="K19" s="3"/>
      <c r="L19" s="3"/>
      <c r="M19" s="3"/>
      <c r="N19" s="3">
        <v>6</v>
      </c>
      <c r="O19" s="3">
        <v>1</v>
      </c>
      <c r="P19" s="3"/>
      <c r="Q19" s="3">
        <v>1</v>
      </c>
      <c r="R19" s="3"/>
      <c r="S19" s="3"/>
      <c r="T19" s="3"/>
      <c r="U19" s="3"/>
      <c r="V19" s="3"/>
      <c r="W19" s="3"/>
      <c r="X19" s="3"/>
    </row>
    <row r="20" spans="1:24" ht="12.75" customHeight="1" x14ac:dyDescent="0.3">
      <c r="A20" s="12" t="s">
        <v>25</v>
      </c>
      <c r="B20" s="3" t="s">
        <v>173</v>
      </c>
      <c r="C20" s="3"/>
      <c r="D20" s="3">
        <f t="shared" si="2"/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 x14ac:dyDescent="0.3">
      <c r="A21" s="12" t="s">
        <v>118</v>
      </c>
      <c r="B21" s="3" t="s">
        <v>125</v>
      </c>
      <c r="C21" s="3"/>
      <c r="D21" s="3">
        <f t="shared" si="2"/>
        <v>36</v>
      </c>
      <c r="E21" s="3">
        <v>1</v>
      </c>
      <c r="F21" s="3">
        <v>1</v>
      </c>
      <c r="G21" s="3"/>
      <c r="H21" s="3"/>
      <c r="I21" s="3">
        <v>1</v>
      </c>
      <c r="J21" s="3">
        <v>1</v>
      </c>
      <c r="K21" s="3"/>
      <c r="L21" s="3">
        <v>1</v>
      </c>
      <c r="M21" s="3"/>
      <c r="N21" s="3">
        <v>1</v>
      </c>
      <c r="O21" s="3">
        <v>19</v>
      </c>
      <c r="P21" s="3">
        <v>3</v>
      </c>
      <c r="Q21" s="3">
        <v>5</v>
      </c>
      <c r="R21" s="3"/>
      <c r="S21" s="3"/>
      <c r="T21" s="3">
        <v>1</v>
      </c>
      <c r="U21" s="3"/>
      <c r="V21" s="3"/>
      <c r="W21" s="3">
        <v>2</v>
      </c>
      <c r="X21" s="3"/>
    </row>
    <row r="22" spans="1:24" ht="12.75" customHeight="1" x14ac:dyDescent="0.3">
      <c r="A22" s="12" t="s">
        <v>118</v>
      </c>
      <c r="B22" s="3" t="s">
        <v>119</v>
      </c>
      <c r="C22" s="3"/>
      <c r="D22" s="3">
        <f t="shared" si="2"/>
        <v>14</v>
      </c>
      <c r="E22" s="3">
        <v>1</v>
      </c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>
        <v>5</v>
      </c>
      <c r="Q22" s="3">
        <v>1</v>
      </c>
      <c r="R22" s="3"/>
      <c r="S22" s="3"/>
      <c r="T22" s="3"/>
      <c r="U22" s="3"/>
      <c r="V22" s="3"/>
      <c r="W22" s="3">
        <v>3</v>
      </c>
      <c r="X22" s="3"/>
    </row>
    <row r="23" spans="1:24" ht="12.75" customHeight="1" x14ac:dyDescent="0.3">
      <c r="A23" s="12" t="s">
        <v>118</v>
      </c>
      <c r="B23" s="3" t="s">
        <v>174</v>
      </c>
      <c r="C23" s="3"/>
      <c r="D23" s="3">
        <f t="shared" si="2"/>
        <v>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2</v>
      </c>
      <c r="R23" s="3"/>
      <c r="S23" s="3"/>
      <c r="T23" s="3"/>
      <c r="U23" s="3"/>
      <c r="V23" s="3"/>
      <c r="W23" s="3">
        <v>1</v>
      </c>
      <c r="X23" s="3"/>
    </row>
    <row r="24" spans="1:24" ht="12.75" customHeight="1" x14ac:dyDescent="0.3">
      <c r="A24" s="12" t="s">
        <v>118</v>
      </c>
      <c r="B24" s="3" t="s">
        <v>175</v>
      </c>
      <c r="C24" s="3"/>
      <c r="D24" s="3">
        <f t="shared" si="2"/>
        <v>8</v>
      </c>
      <c r="E24" s="3"/>
      <c r="F24" s="3"/>
      <c r="G24" s="3"/>
      <c r="H24" s="3"/>
      <c r="I24" s="3"/>
      <c r="J24" s="3"/>
      <c r="K24" s="3"/>
      <c r="L24" s="3">
        <v>1</v>
      </c>
      <c r="M24" s="3"/>
      <c r="N24" s="3">
        <v>3</v>
      </c>
      <c r="O24" s="3"/>
      <c r="P24" s="3">
        <v>1</v>
      </c>
      <c r="Q24" s="3"/>
      <c r="R24" s="3">
        <v>1</v>
      </c>
      <c r="S24" s="3"/>
      <c r="T24" s="3"/>
      <c r="U24" s="3"/>
      <c r="V24" s="3">
        <v>2</v>
      </c>
      <c r="W24" s="3"/>
      <c r="X24" s="3"/>
    </row>
    <row r="25" spans="1:24" ht="12.75" customHeight="1" x14ac:dyDescent="0.3">
      <c r="A25" s="12" t="s">
        <v>118</v>
      </c>
      <c r="B25" s="3" t="s">
        <v>176</v>
      </c>
      <c r="C25" s="3"/>
      <c r="D25" s="3">
        <f t="shared" si="2"/>
        <v>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/>
    </row>
    <row r="26" spans="1:24" ht="12.75" customHeight="1" x14ac:dyDescent="0.3">
      <c r="A26" s="12" t="s">
        <v>118</v>
      </c>
      <c r="B26" s="3" t="s">
        <v>177</v>
      </c>
      <c r="C26" s="3"/>
      <c r="D26" s="3">
        <f t="shared" si="2"/>
        <v>5</v>
      </c>
      <c r="E26" s="3"/>
      <c r="F26" s="3"/>
      <c r="G26" s="3"/>
      <c r="H26" s="3"/>
      <c r="I26" s="3"/>
      <c r="J26" s="3"/>
      <c r="K26" s="3"/>
      <c r="L26" s="3"/>
      <c r="M26" s="3"/>
      <c r="N26" s="3">
        <v>1</v>
      </c>
      <c r="O26" s="3">
        <v>4</v>
      </c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 x14ac:dyDescent="0.3">
      <c r="A27" s="12" t="s">
        <v>42</v>
      </c>
      <c r="B27" s="3" t="s">
        <v>87</v>
      </c>
      <c r="C27" s="3"/>
      <c r="D27" s="3">
        <f t="shared" si="2"/>
        <v>348</v>
      </c>
      <c r="E27" s="3">
        <v>1</v>
      </c>
      <c r="F27" s="3">
        <v>16</v>
      </c>
      <c r="G27" s="3">
        <v>25</v>
      </c>
      <c r="H27" s="3">
        <v>51</v>
      </c>
      <c r="I27" s="3">
        <v>58</v>
      </c>
      <c r="J27" s="3">
        <v>49</v>
      </c>
      <c r="K27" s="3">
        <v>40</v>
      </c>
      <c r="L27" s="3">
        <v>3</v>
      </c>
      <c r="M27" s="3">
        <v>2</v>
      </c>
      <c r="N27" s="3">
        <v>3</v>
      </c>
      <c r="O27" s="3"/>
      <c r="P27" s="3">
        <v>6</v>
      </c>
      <c r="Q27" s="3">
        <v>8</v>
      </c>
      <c r="R27" s="3"/>
      <c r="S27" s="3">
        <v>3</v>
      </c>
      <c r="T27" s="3"/>
      <c r="U27" s="3">
        <v>1</v>
      </c>
      <c r="V27" s="3">
        <v>43</v>
      </c>
      <c r="W27" s="3">
        <v>39</v>
      </c>
      <c r="X27" s="3"/>
    </row>
    <row r="28" spans="1:24" ht="12.75" customHeight="1" x14ac:dyDescent="0.3">
      <c r="A28" s="12" t="s">
        <v>42</v>
      </c>
      <c r="B28" s="3" t="s">
        <v>44</v>
      </c>
      <c r="C28" s="3"/>
      <c r="D28" s="3">
        <f t="shared" si="2"/>
        <v>5</v>
      </c>
      <c r="E28" s="3"/>
      <c r="F28" s="3"/>
      <c r="G28" s="3"/>
      <c r="H28" s="3"/>
      <c r="I28" s="3"/>
      <c r="J28" s="3"/>
      <c r="K28" s="3">
        <v>1</v>
      </c>
      <c r="L28" s="3">
        <v>1</v>
      </c>
      <c r="M28" s="3"/>
      <c r="N28" s="3"/>
      <c r="O28" s="3"/>
      <c r="P28" s="3"/>
      <c r="Q28" s="3"/>
      <c r="R28" s="3">
        <v>1</v>
      </c>
      <c r="S28" s="3">
        <v>1</v>
      </c>
      <c r="T28" s="3"/>
      <c r="U28" s="3"/>
      <c r="V28" s="3"/>
      <c r="W28" s="3">
        <v>1</v>
      </c>
      <c r="X28" s="3"/>
    </row>
    <row r="29" spans="1:24" ht="12.75" customHeight="1" x14ac:dyDescent="0.3">
      <c r="A29" s="52" t="s">
        <v>27</v>
      </c>
      <c r="B29" s="53" t="s">
        <v>28</v>
      </c>
      <c r="C29" s="53"/>
      <c r="D29" s="53">
        <f t="shared" si="2"/>
        <v>1693</v>
      </c>
      <c r="E29" s="3">
        <v>62</v>
      </c>
      <c r="F29" s="3">
        <v>162</v>
      </c>
      <c r="G29" s="3">
        <v>124</v>
      </c>
      <c r="H29" s="3">
        <v>130</v>
      </c>
      <c r="I29" s="3">
        <v>118</v>
      </c>
      <c r="J29" s="3">
        <v>148</v>
      </c>
      <c r="K29" s="3">
        <v>120</v>
      </c>
      <c r="L29" s="3">
        <v>187</v>
      </c>
      <c r="M29" s="3">
        <v>61</v>
      </c>
      <c r="N29" s="3">
        <v>18</v>
      </c>
      <c r="O29" s="3">
        <v>10</v>
      </c>
      <c r="P29" s="3">
        <v>10</v>
      </c>
      <c r="Q29" s="3">
        <v>24</v>
      </c>
      <c r="R29" s="3">
        <v>24</v>
      </c>
      <c r="S29" s="3">
        <v>191</v>
      </c>
      <c r="T29" s="3">
        <v>80</v>
      </c>
      <c r="U29" s="3">
        <v>65</v>
      </c>
      <c r="V29" s="3">
        <v>66</v>
      </c>
      <c r="W29" s="3">
        <v>74</v>
      </c>
      <c r="X29" s="3">
        <v>19</v>
      </c>
    </row>
    <row r="30" spans="1:24" ht="12.75" customHeight="1" x14ac:dyDescent="0.3">
      <c r="A30" s="52" t="s">
        <v>27</v>
      </c>
      <c r="B30" s="53" t="s">
        <v>29</v>
      </c>
      <c r="C30" s="53"/>
      <c r="D30" s="53">
        <f t="shared" si="2"/>
        <v>1072</v>
      </c>
      <c r="E30" s="3">
        <v>61</v>
      </c>
      <c r="F30" s="3">
        <v>156</v>
      </c>
      <c r="G30" s="3">
        <v>112</v>
      </c>
      <c r="H30" s="3">
        <v>120</v>
      </c>
      <c r="I30" s="3"/>
      <c r="J30" s="3"/>
      <c r="K30" s="3">
        <v>3</v>
      </c>
      <c r="L30" s="3">
        <v>177</v>
      </c>
      <c r="M30" s="3">
        <v>67</v>
      </c>
      <c r="N30" s="3"/>
      <c r="O30" s="3"/>
      <c r="P30" s="3">
        <v>1</v>
      </c>
      <c r="Q30" s="3">
        <v>5</v>
      </c>
      <c r="R30" s="3">
        <v>20</v>
      </c>
      <c r="S30" s="3">
        <v>196</v>
      </c>
      <c r="T30" s="3">
        <v>3</v>
      </c>
      <c r="U30" s="3">
        <v>3</v>
      </c>
      <c r="V30" s="3">
        <v>64</v>
      </c>
      <c r="W30" s="3">
        <v>68</v>
      </c>
      <c r="X30" s="3">
        <v>16</v>
      </c>
    </row>
    <row r="31" spans="1:24" ht="12.75" customHeight="1" x14ac:dyDescent="0.3">
      <c r="A31" s="12" t="s">
        <v>27</v>
      </c>
      <c r="B31" s="3" t="s">
        <v>66</v>
      </c>
      <c r="C31" s="3"/>
      <c r="D31" s="3">
        <f t="shared" si="2"/>
        <v>11</v>
      </c>
      <c r="E31" s="3"/>
      <c r="F31" s="3">
        <v>1</v>
      </c>
      <c r="G31" s="3"/>
      <c r="H31" s="3"/>
      <c r="I31" s="3">
        <v>2</v>
      </c>
      <c r="J31" s="3">
        <v>4</v>
      </c>
      <c r="K31" s="3">
        <v>3</v>
      </c>
      <c r="L31" s="3"/>
      <c r="M31" s="3"/>
      <c r="N31" s="3"/>
      <c r="O31" s="3"/>
      <c r="P31" s="3"/>
      <c r="Q31" s="3"/>
      <c r="R31" s="3"/>
      <c r="S31" s="3">
        <v>1</v>
      </c>
      <c r="T31" s="3"/>
      <c r="U31" s="3"/>
      <c r="V31" s="3"/>
      <c r="W31" s="3"/>
      <c r="X31" s="3"/>
    </row>
    <row r="32" spans="1:24" ht="12.75" customHeight="1" x14ac:dyDescent="0.3">
      <c r="A32" s="12" t="s">
        <v>27</v>
      </c>
      <c r="B32" s="3" t="s">
        <v>178</v>
      </c>
      <c r="C32" s="3"/>
      <c r="D32" s="3">
        <f t="shared" si="2"/>
        <v>1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1</v>
      </c>
      <c r="S32" s="3"/>
      <c r="T32" s="3"/>
      <c r="U32" s="3"/>
      <c r="V32" s="3"/>
      <c r="W32" s="3"/>
      <c r="X32" s="3"/>
    </row>
    <row r="33" spans="1:24" ht="12.75" customHeight="1" x14ac:dyDescent="0.3">
      <c r="A33" s="12" t="s">
        <v>54</v>
      </c>
      <c r="B33" s="3" t="s">
        <v>179</v>
      </c>
      <c r="C33" s="3"/>
      <c r="D33" s="3">
        <f t="shared" si="2"/>
        <v>45</v>
      </c>
      <c r="E33" s="3">
        <v>1</v>
      </c>
      <c r="F33" s="3">
        <v>1</v>
      </c>
      <c r="G33" s="3"/>
      <c r="H33" s="3"/>
      <c r="I33" s="3">
        <v>6</v>
      </c>
      <c r="J33" s="3"/>
      <c r="K33" s="3">
        <v>1</v>
      </c>
      <c r="L33" s="3"/>
      <c r="M33" s="3"/>
      <c r="N33" s="3">
        <v>6</v>
      </c>
      <c r="O33" s="3">
        <v>6</v>
      </c>
      <c r="P33" s="3">
        <v>5</v>
      </c>
      <c r="Q33" s="3">
        <v>11</v>
      </c>
      <c r="R33" s="3">
        <v>2</v>
      </c>
      <c r="S33" s="3"/>
      <c r="T33" s="3"/>
      <c r="U33" s="3"/>
      <c r="V33" s="3">
        <v>5</v>
      </c>
      <c r="W33" s="3">
        <v>1</v>
      </c>
      <c r="X33" s="3"/>
    </row>
    <row r="34" spans="1:24" ht="12.75" customHeight="1" x14ac:dyDescent="0.3">
      <c r="A34" s="12" t="s">
        <v>54</v>
      </c>
      <c r="B34" s="3" t="s">
        <v>127</v>
      </c>
      <c r="C34" s="3"/>
      <c r="D34" s="3">
        <f t="shared" si="2"/>
        <v>12</v>
      </c>
      <c r="E34" s="3">
        <v>1</v>
      </c>
      <c r="F34" s="3"/>
      <c r="G34" s="3"/>
      <c r="H34" s="3"/>
      <c r="I34" s="3">
        <v>1</v>
      </c>
      <c r="J34" s="3"/>
      <c r="K34" s="3"/>
      <c r="L34" s="3"/>
      <c r="M34" s="3">
        <v>1</v>
      </c>
      <c r="N34" s="3">
        <v>2</v>
      </c>
      <c r="O34" s="3">
        <v>3</v>
      </c>
      <c r="P34" s="3">
        <v>2</v>
      </c>
      <c r="Q34" s="3">
        <v>1</v>
      </c>
      <c r="R34" s="3">
        <v>1</v>
      </c>
      <c r="S34" s="3"/>
      <c r="T34" s="3"/>
      <c r="U34" s="3"/>
      <c r="V34" s="3"/>
      <c r="W34" s="3"/>
      <c r="X34" s="3"/>
    </row>
    <row r="35" spans="1:24" ht="12.75" customHeight="1" x14ac:dyDescent="0.3">
      <c r="A35" s="52" t="s">
        <v>30</v>
      </c>
      <c r="B35" s="53" t="s">
        <v>31</v>
      </c>
      <c r="C35" s="53"/>
      <c r="D35" s="53">
        <f t="shared" si="2"/>
        <v>185</v>
      </c>
      <c r="E35" s="3"/>
      <c r="F35" s="3">
        <v>1</v>
      </c>
      <c r="G35" s="3"/>
      <c r="H35" s="3"/>
      <c r="I35" s="3"/>
      <c r="J35" s="3"/>
      <c r="K35" s="3"/>
      <c r="L35" s="3">
        <v>5</v>
      </c>
      <c r="M35" s="3"/>
      <c r="N35" s="3"/>
      <c r="O35" s="3"/>
      <c r="P35" s="3"/>
      <c r="Q35" s="3">
        <v>1</v>
      </c>
      <c r="R35" s="3"/>
      <c r="S35" s="3"/>
      <c r="T35" s="3">
        <v>85</v>
      </c>
      <c r="U35" s="3">
        <v>93</v>
      </c>
      <c r="V35" s="3"/>
      <c r="W35" s="3"/>
      <c r="X35" s="3"/>
    </row>
    <row r="36" spans="1:24" ht="12.75" customHeight="1" x14ac:dyDescent="0.3">
      <c r="A36" s="12" t="s">
        <v>30</v>
      </c>
      <c r="B36" s="3" t="s">
        <v>180</v>
      </c>
      <c r="C36" s="3"/>
      <c r="D36" s="3">
        <f t="shared" si="2"/>
        <v>131</v>
      </c>
      <c r="E36" s="3"/>
      <c r="F36" s="3">
        <v>1</v>
      </c>
      <c r="G36" s="3">
        <v>1</v>
      </c>
      <c r="H36" s="3"/>
      <c r="I36" s="3"/>
      <c r="J36" s="3"/>
      <c r="K36" s="3">
        <v>2</v>
      </c>
      <c r="L36" s="3">
        <v>55</v>
      </c>
      <c r="M36" s="3">
        <v>9</v>
      </c>
      <c r="N36" s="3"/>
      <c r="O36" s="3"/>
      <c r="P36" s="3"/>
      <c r="Q36" s="3">
        <v>1</v>
      </c>
      <c r="R36" s="3"/>
      <c r="S36" s="3">
        <v>59</v>
      </c>
      <c r="T36" s="3">
        <v>1</v>
      </c>
      <c r="U36" s="3"/>
      <c r="V36" s="3"/>
      <c r="W36" s="3">
        <v>1</v>
      </c>
      <c r="X36" s="3">
        <v>1</v>
      </c>
    </row>
    <row r="37" spans="1:24" ht="12.75" customHeight="1" x14ac:dyDescent="0.3">
      <c r="A37" s="12" t="s">
        <v>30</v>
      </c>
      <c r="B37" s="3" t="s">
        <v>91</v>
      </c>
      <c r="C37" s="3"/>
      <c r="D37" s="3">
        <f t="shared" si="2"/>
        <v>71</v>
      </c>
      <c r="E37" s="3"/>
      <c r="F37" s="3">
        <v>5</v>
      </c>
      <c r="G37" s="3">
        <v>32</v>
      </c>
      <c r="H37" s="3">
        <v>15</v>
      </c>
      <c r="I37" s="3">
        <v>10</v>
      </c>
      <c r="J37" s="3"/>
      <c r="K37" s="3">
        <v>4</v>
      </c>
      <c r="L37" s="3"/>
      <c r="M37" s="3"/>
      <c r="N37" s="3">
        <v>1</v>
      </c>
      <c r="O37" s="3"/>
      <c r="P37" s="3"/>
      <c r="Q37" s="3">
        <v>1</v>
      </c>
      <c r="R37" s="3"/>
      <c r="S37" s="3">
        <v>2</v>
      </c>
      <c r="T37" s="3"/>
      <c r="U37" s="3"/>
      <c r="V37" s="3"/>
      <c r="W37" s="3">
        <v>1</v>
      </c>
      <c r="X37" s="3"/>
    </row>
    <row r="38" spans="1:24" ht="12.75" customHeight="1" x14ac:dyDescent="0.3">
      <c r="A38" s="52" t="s">
        <v>32</v>
      </c>
      <c r="B38" s="53" t="s">
        <v>33</v>
      </c>
      <c r="C38" s="53"/>
      <c r="D38" s="53">
        <f t="shared" si="2"/>
        <v>606</v>
      </c>
      <c r="E38" s="3"/>
      <c r="F38" s="3">
        <v>27</v>
      </c>
      <c r="G38" s="3">
        <v>59</v>
      </c>
      <c r="H38" s="3">
        <v>33</v>
      </c>
      <c r="I38" s="3">
        <v>33</v>
      </c>
      <c r="J38" s="3">
        <v>30</v>
      </c>
      <c r="K38" s="3">
        <v>33</v>
      </c>
      <c r="L38" s="3">
        <v>48</v>
      </c>
      <c r="M38" s="3">
        <v>174</v>
      </c>
      <c r="N38" s="3">
        <v>110</v>
      </c>
      <c r="O38" s="3"/>
      <c r="P38" s="3"/>
      <c r="Q38" s="3">
        <v>14</v>
      </c>
      <c r="R38" s="3"/>
      <c r="S38" s="3">
        <v>7</v>
      </c>
      <c r="T38" s="3"/>
      <c r="U38" s="3"/>
      <c r="V38" s="3">
        <v>20</v>
      </c>
      <c r="W38" s="3">
        <v>18</v>
      </c>
      <c r="X38" s="3"/>
    </row>
    <row r="39" spans="1:24" ht="12.75" customHeight="1" x14ac:dyDescent="0.3">
      <c r="A39" s="12" t="s">
        <v>32</v>
      </c>
      <c r="B39" s="3" t="s">
        <v>59</v>
      </c>
      <c r="C39" s="3"/>
      <c r="D39" s="3">
        <f t="shared" si="2"/>
        <v>176</v>
      </c>
      <c r="E39" s="3"/>
      <c r="F39" s="3"/>
      <c r="G39" s="3"/>
      <c r="H39" s="3">
        <v>3</v>
      </c>
      <c r="I39" s="3">
        <v>2</v>
      </c>
      <c r="J39" s="3"/>
      <c r="K39" s="3"/>
      <c r="L39" s="3"/>
      <c r="M39" s="3">
        <v>2</v>
      </c>
      <c r="N39" s="3">
        <v>127</v>
      </c>
      <c r="O39" s="3"/>
      <c r="P39" s="3">
        <v>28</v>
      </c>
      <c r="Q39" s="3">
        <v>14</v>
      </c>
      <c r="R39" s="3"/>
      <c r="S39" s="3"/>
      <c r="T39" s="3"/>
      <c r="U39" s="3"/>
      <c r="V39" s="3"/>
      <c r="W39" s="3"/>
      <c r="X39" s="3"/>
    </row>
    <row r="40" spans="1:24" ht="12.75" customHeight="1" x14ac:dyDescent="0.3">
      <c r="A40" s="12" t="s">
        <v>32</v>
      </c>
      <c r="B40" s="3" t="s">
        <v>99</v>
      </c>
      <c r="C40" s="3"/>
      <c r="D40" s="3">
        <f t="shared" si="2"/>
        <v>244</v>
      </c>
      <c r="E40" s="3"/>
      <c r="F40" s="3"/>
      <c r="G40" s="3"/>
      <c r="H40" s="3">
        <v>3</v>
      </c>
      <c r="I40" s="3">
        <v>1</v>
      </c>
      <c r="J40" s="3"/>
      <c r="K40" s="3"/>
      <c r="L40" s="3">
        <v>50</v>
      </c>
      <c r="M40" s="3">
        <v>183</v>
      </c>
      <c r="N40" s="3"/>
      <c r="O40" s="3"/>
      <c r="P40" s="3"/>
      <c r="Q40" s="3"/>
      <c r="R40" s="3"/>
      <c r="S40" s="3">
        <v>7</v>
      </c>
      <c r="T40" s="3"/>
      <c r="U40" s="3"/>
      <c r="V40" s="3"/>
      <c r="W40" s="3"/>
      <c r="X40" s="3"/>
    </row>
    <row r="41" spans="1:24" ht="12.75" customHeight="1" x14ac:dyDescent="0.3">
      <c r="A41" s="12" t="s">
        <v>32</v>
      </c>
      <c r="B41" s="3" t="s">
        <v>181</v>
      </c>
      <c r="C41" s="3"/>
      <c r="D41" s="3">
        <f t="shared" si="2"/>
        <v>235</v>
      </c>
      <c r="E41" s="3"/>
      <c r="F41" s="3">
        <v>30</v>
      </c>
      <c r="G41" s="3">
        <v>58</v>
      </c>
      <c r="H41" s="3">
        <v>33</v>
      </c>
      <c r="I41" s="3">
        <v>18</v>
      </c>
      <c r="J41" s="3">
        <v>17</v>
      </c>
      <c r="K41" s="3">
        <v>22</v>
      </c>
      <c r="L41" s="3"/>
      <c r="M41" s="3">
        <v>3</v>
      </c>
      <c r="N41" s="3">
        <v>2</v>
      </c>
      <c r="O41" s="3"/>
      <c r="P41" s="3"/>
      <c r="Q41" s="3">
        <v>2</v>
      </c>
      <c r="R41" s="3"/>
      <c r="S41" s="3"/>
      <c r="T41" s="3"/>
      <c r="U41" s="3"/>
      <c r="V41" s="3">
        <v>27</v>
      </c>
      <c r="W41" s="3">
        <v>23</v>
      </c>
      <c r="X41" s="3"/>
    </row>
    <row r="43" spans="1:24" ht="12.75" customHeight="1" x14ac:dyDescent="0.3">
      <c r="A43" s="126"/>
      <c r="B43" s="126"/>
      <c r="C43" s="50"/>
    </row>
  </sheetData>
  <mergeCells count="2">
    <mergeCell ref="A43:B43"/>
    <mergeCell ref="A1:I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&amp;LUFFICIO AFFARI ISTITUZIONALI
ELEZIONI STUDENTI maggio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9434-28BA-4977-A500-321F81A179BF}">
  <sheetPr>
    <tabColor rgb="FFFF0000"/>
    <pageSetUpPr fitToPage="1"/>
  </sheetPr>
  <dimension ref="A1:W28"/>
  <sheetViews>
    <sheetView zoomScaleNormal="100" workbookViewId="0">
      <pane xSplit="3" ySplit="11" topLeftCell="D18" activePane="bottomRight" state="frozen"/>
      <selection pane="topRight" activeCell="D1" sqref="D1"/>
      <selection pane="bottomLeft" activeCell="A12" sqref="A12"/>
      <selection pane="bottomRight" activeCell="B23" sqref="B23"/>
    </sheetView>
  </sheetViews>
  <sheetFormatPr defaultRowHeight="13" x14ac:dyDescent="0.3"/>
  <cols>
    <col min="1" max="1" width="54.54296875" style="1" bestFit="1" customWidth="1"/>
    <col min="2" max="2" width="32.90625" customWidth="1"/>
    <col min="3" max="3" width="15.90625" customWidth="1"/>
    <col min="4" max="4" width="19.90625" bestFit="1" customWidth="1"/>
    <col min="5" max="5" width="13.90625" bestFit="1" customWidth="1"/>
    <col min="6" max="7" width="29.90625" bestFit="1" customWidth="1"/>
    <col min="8" max="10" width="24.08984375" bestFit="1" customWidth="1"/>
    <col min="11" max="12" width="17.90625" bestFit="1" customWidth="1"/>
    <col min="13" max="13" width="35.90625" bestFit="1" customWidth="1"/>
    <col min="14" max="14" width="23.08984375" bestFit="1" customWidth="1"/>
    <col min="15" max="15" width="26.08984375" bestFit="1" customWidth="1"/>
    <col min="16" max="16" width="11.54296875" customWidth="1"/>
    <col min="17" max="17" width="27.08984375" customWidth="1"/>
    <col min="18" max="18" width="11.08984375" bestFit="1" customWidth="1"/>
    <col min="19" max="19" width="28.54296875" bestFit="1" customWidth="1"/>
    <col min="20" max="20" width="24.54296875" bestFit="1" customWidth="1"/>
    <col min="21" max="21" width="26.90625" bestFit="1" customWidth="1"/>
    <col min="22" max="22" width="27" bestFit="1" customWidth="1"/>
    <col min="23" max="23" width="24" bestFit="1" customWidth="1"/>
  </cols>
  <sheetData>
    <row r="1" spans="1:23" s="25" customFormat="1" ht="35.25" customHeight="1" x14ac:dyDescent="0.4">
      <c r="A1" s="128" t="s">
        <v>182</v>
      </c>
      <c r="B1" s="129"/>
      <c r="C1" s="129"/>
      <c r="D1" s="129"/>
      <c r="E1" s="129"/>
      <c r="F1" s="129"/>
      <c r="G1" s="130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s="10" customFormat="1" ht="15.5" x14ac:dyDescent="0.35">
      <c r="A2" s="11" t="s">
        <v>146</v>
      </c>
      <c r="B2" s="11" t="s">
        <v>183</v>
      </c>
      <c r="C2" s="11" t="s">
        <v>148</v>
      </c>
      <c r="D2" s="11" t="s">
        <v>149</v>
      </c>
      <c r="E2" s="11" t="s">
        <v>150</v>
      </c>
      <c r="F2" s="11" t="s">
        <v>151</v>
      </c>
      <c r="G2" s="11" t="s">
        <v>152</v>
      </c>
      <c r="H2" s="11" t="s">
        <v>153</v>
      </c>
      <c r="I2" s="11" t="s">
        <v>154</v>
      </c>
      <c r="J2" s="11" t="s">
        <v>155</v>
      </c>
      <c r="K2" s="11" t="s">
        <v>156</v>
      </c>
      <c r="L2" s="11" t="s">
        <v>157</v>
      </c>
      <c r="M2" s="11" t="s">
        <v>158</v>
      </c>
      <c r="N2" s="11" t="s">
        <v>159</v>
      </c>
      <c r="O2" s="11" t="s">
        <v>160</v>
      </c>
      <c r="P2" s="11" t="s">
        <v>161</v>
      </c>
      <c r="Q2" s="11" t="s">
        <v>162</v>
      </c>
      <c r="R2" s="11" t="s">
        <v>163</v>
      </c>
      <c r="S2" s="11" t="s">
        <v>164</v>
      </c>
      <c r="T2" s="11" t="s">
        <v>165</v>
      </c>
      <c r="U2" s="11" t="s">
        <v>166</v>
      </c>
      <c r="V2" s="11" t="s">
        <v>167</v>
      </c>
      <c r="W2" s="11" t="s">
        <v>168</v>
      </c>
    </row>
    <row r="3" spans="1:23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3">
      <c r="A4" s="6" t="s">
        <v>169</v>
      </c>
      <c r="B4" s="4">
        <f>C4/2667</f>
        <v>3.0371203599550055E-2</v>
      </c>
      <c r="C4" s="4">
        <f>SUM(D4:W4)</f>
        <v>81</v>
      </c>
      <c r="D4" s="4">
        <v>4</v>
      </c>
      <c r="E4" s="4">
        <v>4</v>
      </c>
      <c r="F4" s="4">
        <v>2</v>
      </c>
      <c r="G4" s="4">
        <v>2</v>
      </c>
      <c r="H4" s="4">
        <v>3</v>
      </c>
      <c r="I4" s="4">
        <v>1</v>
      </c>
      <c r="J4" s="4">
        <v>1</v>
      </c>
      <c r="K4" s="4">
        <v>2</v>
      </c>
      <c r="L4" s="4">
        <v>4</v>
      </c>
      <c r="M4" s="4">
        <v>4</v>
      </c>
      <c r="N4" s="4">
        <v>10</v>
      </c>
      <c r="O4" s="4">
        <v>1</v>
      </c>
      <c r="P4" s="4">
        <v>17</v>
      </c>
      <c r="Q4" s="4">
        <v>3</v>
      </c>
      <c r="R4" s="4">
        <v>6</v>
      </c>
      <c r="S4" s="4">
        <v>2</v>
      </c>
      <c r="T4" s="4">
        <v>7</v>
      </c>
      <c r="U4" s="4">
        <v>4</v>
      </c>
      <c r="V4" s="4">
        <v>3</v>
      </c>
      <c r="W4" s="4">
        <v>1</v>
      </c>
    </row>
    <row r="5" spans="1:23" x14ac:dyDescent="0.3">
      <c r="A5" s="6" t="s">
        <v>118</v>
      </c>
      <c r="B5" s="4">
        <f t="shared" ref="B5:B8" si="0">C5/2667</f>
        <v>6.6366704161979748E-2</v>
      </c>
      <c r="C5" s="4">
        <f t="shared" ref="C5:C8" si="1">SUM(D5:W5)</f>
        <v>177</v>
      </c>
      <c r="D5" s="4">
        <v>21</v>
      </c>
      <c r="E5" s="4">
        <v>3</v>
      </c>
      <c r="F5" s="4"/>
      <c r="G5" s="4"/>
      <c r="H5" s="4">
        <v>3</v>
      </c>
      <c r="I5" s="4">
        <v>4</v>
      </c>
      <c r="J5" s="4"/>
      <c r="K5" s="4">
        <v>3</v>
      </c>
      <c r="L5" s="4">
        <v>1</v>
      </c>
      <c r="M5" s="4">
        <v>15</v>
      </c>
      <c r="N5" s="4">
        <v>41</v>
      </c>
      <c r="O5" s="4">
        <v>24</v>
      </c>
      <c r="P5" s="4">
        <v>19</v>
      </c>
      <c r="Q5" s="4">
        <v>10</v>
      </c>
      <c r="R5" s="4">
        <v>2</v>
      </c>
      <c r="S5" s="4">
        <v>4</v>
      </c>
      <c r="T5" s="4">
        <v>6</v>
      </c>
      <c r="U5" s="4">
        <v>10</v>
      </c>
      <c r="V5" s="4">
        <v>11</v>
      </c>
      <c r="W5" s="4"/>
    </row>
    <row r="6" spans="1:23" x14ac:dyDescent="0.3">
      <c r="A6" s="6" t="s">
        <v>27</v>
      </c>
      <c r="B6" s="4">
        <f t="shared" si="0"/>
        <v>0.95575553055868012</v>
      </c>
      <c r="C6" s="4">
        <f t="shared" si="1"/>
        <v>2549</v>
      </c>
      <c r="D6" s="4">
        <v>176</v>
      </c>
      <c r="E6" s="4">
        <v>232</v>
      </c>
      <c r="F6" s="4">
        <v>178</v>
      </c>
      <c r="G6" s="4">
        <v>169</v>
      </c>
      <c r="H6" s="4">
        <v>161</v>
      </c>
      <c r="I6" s="4">
        <v>190</v>
      </c>
      <c r="J6" s="4">
        <v>153</v>
      </c>
      <c r="K6" s="4">
        <v>247</v>
      </c>
      <c r="L6" s="4">
        <v>114</v>
      </c>
      <c r="M6" s="4">
        <v>37</v>
      </c>
      <c r="N6" s="4">
        <v>17</v>
      </c>
      <c r="O6" s="4">
        <v>21</v>
      </c>
      <c r="P6" s="4">
        <v>76</v>
      </c>
      <c r="Q6" s="4">
        <v>85</v>
      </c>
      <c r="R6" s="4">
        <v>242</v>
      </c>
      <c r="S6" s="4">
        <v>99</v>
      </c>
      <c r="T6" s="4">
        <v>92</v>
      </c>
      <c r="U6" s="4">
        <v>114</v>
      </c>
      <c r="V6" s="4">
        <v>117</v>
      </c>
      <c r="W6" s="4">
        <v>29</v>
      </c>
    </row>
    <row r="7" spans="1:23" x14ac:dyDescent="0.3">
      <c r="A7" s="6" t="s">
        <v>184</v>
      </c>
      <c r="B7" s="4">
        <f t="shared" si="0"/>
        <v>0.45856767904011997</v>
      </c>
      <c r="C7" s="4">
        <f t="shared" si="1"/>
        <v>1223</v>
      </c>
      <c r="D7" s="4">
        <v>10</v>
      </c>
      <c r="E7" s="4">
        <v>59</v>
      </c>
      <c r="F7" s="4">
        <v>85</v>
      </c>
      <c r="G7" s="4">
        <v>95</v>
      </c>
      <c r="H7" s="4">
        <v>107</v>
      </c>
      <c r="I7" s="4">
        <v>95</v>
      </c>
      <c r="J7" s="4">
        <v>75</v>
      </c>
      <c r="K7" s="4">
        <v>65</v>
      </c>
      <c r="L7" s="4">
        <v>229</v>
      </c>
      <c r="M7" s="4">
        <v>144</v>
      </c>
      <c r="N7" s="4">
        <v>1</v>
      </c>
      <c r="O7" s="4">
        <v>40</v>
      </c>
      <c r="P7" s="4">
        <v>37</v>
      </c>
      <c r="Q7" s="4">
        <v>3</v>
      </c>
      <c r="R7" s="4">
        <v>13</v>
      </c>
      <c r="S7" s="4"/>
      <c r="T7" s="4">
        <v>3</v>
      </c>
      <c r="U7" s="4">
        <v>80</v>
      </c>
      <c r="V7" s="4">
        <v>82</v>
      </c>
      <c r="W7" s="4"/>
    </row>
    <row r="8" spans="1:23" x14ac:dyDescent="0.3">
      <c r="A8" s="6" t="s">
        <v>35</v>
      </c>
      <c r="B8" s="4">
        <f t="shared" si="0"/>
        <v>0.49193850768653918</v>
      </c>
      <c r="C8" s="4">
        <f t="shared" si="1"/>
        <v>1312</v>
      </c>
      <c r="D8" s="4">
        <v>14</v>
      </c>
      <c r="E8" s="4">
        <v>38</v>
      </c>
      <c r="F8" s="4">
        <v>31</v>
      </c>
      <c r="G8" s="4">
        <v>19</v>
      </c>
      <c r="H8" s="4">
        <v>36</v>
      </c>
      <c r="I8" s="4">
        <v>33</v>
      </c>
      <c r="J8" s="4">
        <v>34</v>
      </c>
      <c r="K8" s="4">
        <v>85</v>
      </c>
      <c r="L8" s="4">
        <v>29</v>
      </c>
      <c r="M8" s="4">
        <v>103</v>
      </c>
      <c r="N8" s="4">
        <v>202</v>
      </c>
      <c r="O8" s="4">
        <v>115</v>
      </c>
      <c r="P8" s="4">
        <v>144</v>
      </c>
      <c r="Q8" s="4">
        <v>3</v>
      </c>
      <c r="R8" s="4">
        <v>61</v>
      </c>
      <c r="S8" s="4">
        <v>124</v>
      </c>
      <c r="T8" s="4">
        <v>136</v>
      </c>
      <c r="U8" s="4">
        <v>44</v>
      </c>
      <c r="V8" s="4">
        <v>46</v>
      </c>
      <c r="W8" s="4">
        <v>15</v>
      </c>
    </row>
    <row r="9" spans="1:23" x14ac:dyDescent="0.3">
      <c r="A9" s="6"/>
      <c r="B9" s="3"/>
      <c r="C9" s="47">
        <f>SUM(C1:C8)</f>
        <v>5342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3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0" customFormat="1" ht="15.5" x14ac:dyDescent="0.35">
      <c r="A11" s="7" t="s">
        <v>146</v>
      </c>
      <c r="B11" s="8" t="s">
        <v>170</v>
      </c>
      <c r="C11" s="8" t="s">
        <v>148</v>
      </c>
      <c r="D11" s="8" t="s">
        <v>149</v>
      </c>
      <c r="E11" s="8" t="s">
        <v>150</v>
      </c>
      <c r="F11" s="8" t="s">
        <v>151</v>
      </c>
      <c r="G11" s="8" t="s">
        <v>152</v>
      </c>
      <c r="H11" s="8" t="s">
        <v>153</v>
      </c>
      <c r="I11" s="8" t="s">
        <v>154</v>
      </c>
      <c r="J11" s="8" t="s">
        <v>155</v>
      </c>
      <c r="K11" s="8" t="s">
        <v>156</v>
      </c>
      <c r="L11" s="8" t="s">
        <v>157</v>
      </c>
      <c r="M11" s="8" t="s">
        <v>158</v>
      </c>
      <c r="N11" s="8" t="s">
        <v>159</v>
      </c>
      <c r="O11" s="8" t="s">
        <v>160</v>
      </c>
      <c r="P11" s="8" t="s">
        <v>161</v>
      </c>
      <c r="Q11" s="8" t="s">
        <v>162</v>
      </c>
      <c r="R11" s="8" t="s">
        <v>163</v>
      </c>
      <c r="S11" s="8" t="s">
        <v>164</v>
      </c>
      <c r="T11" s="8" t="s">
        <v>165</v>
      </c>
      <c r="U11" s="8" t="s">
        <v>166</v>
      </c>
      <c r="V11" s="8" t="s">
        <v>167</v>
      </c>
      <c r="W11" s="8" t="s">
        <v>168</v>
      </c>
    </row>
    <row r="12" spans="1:23" x14ac:dyDescent="0.3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3">
      <c r="A13" s="6" t="s">
        <v>169</v>
      </c>
      <c r="B13" s="5" t="s">
        <v>171</v>
      </c>
      <c r="C13" s="5">
        <f>SUM(D13:W13)</f>
        <v>5</v>
      </c>
      <c r="D13" s="5"/>
      <c r="E13" s="5"/>
      <c r="F13" s="5"/>
      <c r="G13" s="5">
        <v>1</v>
      </c>
      <c r="H13" s="5"/>
      <c r="I13" s="5"/>
      <c r="J13" s="5"/>
      <c r="K13" s="5"/>
      <c r="L13" s="5"/>
      <c r="M13" s="5">
        <v>1</v>
      </c>
      <c r="N13" s="5"/>
      <c r="O13" s="5"/>
      <c r="P13" s="5"/>
      <c r="Q13" s="5"/>
      <c r="R13" s="5"/>
      <c r="S13" s="5">
        <v>1</v>
      </c>
      <c r="T13" s="5"/>
      <c r="U13" s="5">
        <v>1</v>
      </c>
      <c r="V13" s="5"/>
      <c r="W13" s="5">
        <v>1</v>
      </c>
    </row>
    <row r="14" spans="1:23" x14ac:dyDescent="0.3">
      <c r="A14" s="6" t="s">
        <v>169</v>
      </c>
      <c r="B14" s="5" t="s">
        <v>172</v>
      </c>
      <c r="C14" s="5">
        <f t="shared" ref="C14:C24" si="2">SUM(D14:W14)</f>
        <v>6</v>
      </c>
      <c r="D14" s="5"/>
      <c r="E14" s="5"/>
      <c r="F14" s="5"/>
      <c r="G14" s="5">
        <v>1</v>
      </c>
      <c r="H14" s="5"/>
      <c r="I14" s="5"/>
      <c r="J14" s="5"/>
      <c r="K14" s="5"/>
      <c r="L14" s="5"/>
      <c r="M14" s="5">
        <v>1</v>
      </c>
      <c r="N14" s="5">
        <v>1</v>
      </c>
      <c r="O14" s="5">
        <v>1</v>
      </c>
      <c r="P14" s="5">
        <v>2</v>
      </c>
      <c r="Q14" s="5"/>
      <c r="R14" s="5"/>
      <c r="S14" s="5"/>
      <c r="T14" s="5"/>
      <c r="U14" s="5"/>
      <c r="V14" s="5"/>
      <c r="W14" s="5"/>
    </row>
    <row r="15" spans="1:23" x14ac:dyDescent="0.3">
      <c r="A15" s="6" t="s">
        <v>118</v>
      </c>
      <c r="B15" s="5" t="s">
        <v>125</v>
      </c>
      <c r="C15" s="5">
        <f t="shared" si="2"/>
        <v>33</v>
      </c>
      <c r="D15" s="5"/>
      <c r="E15" s="5">
        <v>1</v>
      </c>
      <c r="F15" s="5"/>
      <c r="G15" s="5"/>
      <c r="H15" s="5">
        <v>1</v>
      </c>
      <c r="I15" s="5"/>
      <c r="J15" s="5"/>
      <c r="K15" s="5">
        <v>1</v>
      </c>
      <c r="L15" s="5"/>
      <c r="M15" s="5">
        <v>2</v>
      </c>
      <c r="N15" s="5">
        <v>17</v>
      </c>
      <c r="O15" s="5">
        <v>1</v>
      </c>
      <c r="P15" s="5">
        <v>6</v>
      </c>
      <c r="Q15" s="5">
        <v>1</v>
      </c>
      <c r="R15" s="5"/>
      <c r="S15" s="5">
        <v>1</v>
      </c>
      <c r="T15" s="5"/>
      <c r="U15" s="5"/>
      <c r="V15" s="5">
        <v>2</v>
      </c>
      <c r="W15" s="5"/>
    </row>
    <row r="16" spans="1:23" x14ac:dyDescent="0.3">
      <c r="A16" s="6" t="s">
        <v>118</v>
      </c>
      <c r="B16" s="5" t="s">
        <v>119</v>
      </c>
      <c r="C16" s="5">
        <f t="shared" si="2"/>
        <v>11</v>
      </c>
      <c r="D16" s="5">
        <v>1</v>
      </c>
      <c r="E16" s="5"/>
      <c r="F16" s="5"/>
      <c r="G16" s="5"/>
      <c r="H16" s="5"/>
      <c r="I16" s="5">
        <v>1</v>
      </c>
      <c r="J16" s="5"/>
      <c r="K16" s="5"/>
      <c r="L16" s="5"/>
      <c r="M16" s="5">
        <v>2</v>
      </c>
      <c r="N16" s="5"/>
      <c r="O16" s="5">
        <v>5</v>
      </c>
      <c r="P16" s="5">
        <v>1</v>
      </c>
      <c r="Q16" s="5"/>
      <c r="R16" s="5"/>
      <c r="S16" s="5"/>
      <c r="T16" s="5"/>
      <c r="U16" s="5"/>
      <c r="V16" s="5">
        <v>1</v>
      </c>
      <c r="W16" s="5"/>
    </row>
    <row r="17" spans="1:23" x14ac:dyDescent="0.3">
      <c r="A17" s="6" t="s">
        <v>118</v>
      </c>
      <c r="B17" s="5" t="s">
        <v>174</v>
      </c>
      <c r="C17" s="5">
        <f t="shared" si="2"/>
        <v>7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5"/>
      <c r="N17" s="5">
        <v>1</v>
      </c>
      <c r="O17" s="5">
        <v>1</v>
      </c>
      <c r="P17" s="5">
        <v>1</v>
      </c>
      <c r="Q17" s="5"/>
      <c r="R17" s="5"/>
      <c r="S17" s="5"/>
      <c r="T17" s="5"/>
      <c r="U17" s="5">
        <v>2</v>
      </c>
      <c r="V17" s="5">
        <v>1</v>
      </c>
      <c r="W17" s="5"/>
    </row>
    <row r="18" spans="1:23" x14ac:dyDescent="0.3">
      <c r="A18" s="52" t="s">
        <v>27</v>
      </c>
      <c r="B18" s="55" t="s">
        <v>34</v>
      </c>
      <c r="C18" s="55">
        <f t="shared" si="2"/>
        <v>1276</v>
      </c>
      <c r="D18" s="5">
        <v>59</v>
      </c>
      <c r="E18" s="5">
        <v>172</v>
      </c>
      <c r="F18" s="5">
        <v>129</v>
      </c>
      <c r="G18" s="5">
        <v>130</v>
      </c>
      <c r="H18" s="5">
        <v>1</v>
      </c>
      <c r="I18" s="5">
        <v>2</v>
      </c>
      <c r="J18" s="5">
        <v>3</v>
      </c>
      <c r="K18" s="5">
        <v>189</v>
      </c>
      <c r="L18" s="5">
        <v>70</v>
      </c>
      <c r="M18" s="5">
        <v>1</v>
      </c>
      <c r="N18" s="5"/>
      <c r="O18" s="5">
        <v>1</v>
      </c>
      <c r="P18" s="5">
        <v>2</v>
      </c>
      <c r="Q18" s="5">
        <v>26</v>
      </c>
      <c r="R18" s="5">
        <v>196</v>
      </c>
      <c r="S18" s="5">
        <v>82</v>
      </c>
      <c r="T18" s="5">
        <v>65</v>
      </c>
      <c r="U18" s="5">
        <v>64</v>
      </c>
      <c r="V18" s="5">
        <v>67</v>
      </c>
      <c r="W18" s="5">
        <v>17</v>
      </c>
    </row>
    <row r="19" spans="1:23" x14ac:dyDescent="0.3">
      <c r="A19" s="6" t="s">
        <v>27</v>
      </c>
      <c r="B19" s="5" t="s">
        <v>185</v>
      </c>
      <c r="C19" s="5">
        <f t="shared" si="2"/>
        <v>496</v>
      </c>
      <c r="D19" s="5">
        <v>2</v>
      </c>
      <c r="E19" s="5">
        <v>1</v>
      </c>
      <c r="F19" s="5"/>
      <c r="G19" s="5">
        <v>2</v>
      </c>
      <c r="H19" s="5">
        <v>127</v>
      </c>
      <c r="I19" s="5">
        <v>167</v>
      </c>
      <c r="J19" s="5">
        <v>128</v>
      </c>
      <c r="K19" s="5">
        <v>1</v>
      </c>
      <c r="L19" s="5">
        <v>2</v>
      </c>
      <c r="M19" s="5">
        <v>18</v>
      </c>
      <c r="N19" s="5">
        <v>8</v>
      </c>
      <c r="O19" s="5">
        <v>10</v>
      </c>
      <c r="P19" s="5">
        <v>22</v>
      </c>
      <c r="Q19" s="5"/>
      <c r="R19" s="5"/>
      <c r="S19" s="5"/>
      <c r="T19" s="5"/>
      <c r="U19" s="5">
        <v>1</v>
      </c>
      <c r="V19" s="5"/>
      <c r="W19" s="5">
        <v>7</v>
      </c>
    </row>
    <row r="20" spans="1:23" x14ac:dyDescent="0.3">
      <c r="A20" s="6" t="s">
        <v>27</v>
      </c>
      <c r="B20" s="5" t="s">
        <v>46</v>
      </c>
      <c r="C20" s="5">
        <f t="shared" si="2"/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v>2</v>
      </c>
      <c r="R20" s="5"/>
      <c r="S20" s="5"/>
      <c r="T20" s="5"/>
      <c r="U20" s="5"/>
      <c r="V20" s="5"/>
      <c r="W20" s="5"/>
    </row>
    <row r="21" spans="1:23" x14ac:dyDescent="0.3">
      <c r="A21" s="6" t="s">
        <v>184</v>
      </c>
      <c r="B21" s="5" t="s">
        <v>186</v>
      </c>
      <c r="C21" s="5">
        <f t="shared" si="2"/>
        <v>838</v>
      </c>
      <c r="D21" s="5">
        <v>1</v>
      </c>
      <c r="E21" s="5">
        <v>47</v>
      </c>
      <c r="F21" s="5">
        <v>75</v>
      </c>
      <c r="G21" s="5">
        <v>86</v>
      </c>
      <c r="H21" s="5">
        <v>88</v>
      </c>
      <c r="I21" s="5">
        <v>86</v>
      </c>
      <c r="J21" s="5">
        <v>69</v>
      </c>
      <c r="K21" s="5">
        <v>50</v>
      </c>
      <c r="L21" s="5">
        <v>188</v>
      </c>
      <c r="M21" s="5">
        <v>5</v>
      </c>
      <c r="N21" s="5"/>
      <c r="O21" s="5">
        <v>6</v>
      </c>
      <c r="P21" s="5">
        <v>9</v>
      </c>
      <c r="Q21" s="5"/>
      <c r="R21" s="5">
        <v>8</v>
      </c>
      <c r="S21" s="5"/>
      <c r="T21" s="5"/>
      <c r="U21" s="5">
        <v>67</v>
      </c>
      <c r="V21" s="5">
        <v>53</v>
      </c>
      <c r="W21" s="5"/>
    </row>
    <row r="22" spans="1:23" x14ac:dyDescent="0.3">
      <c r="A22" s="6" t="s">
        <v>184</v>
      </c>
      <c r="B22" s="5" t="s">
        <v>187</v>
      </c>
      <c r="C22" s="5">
        <f t="shared" si="2"/>
        <v>183</v>
      </c>
      <c r="D22" s="5">
        <v>1</v>
      </c>
      <c r="E22" s="5"/>
      <c r="F22" s="5"/>
      <c r="G22" s="5">
        <v>2</v>
      </c>
      <c r="H22" s="5"/>
      <c r="I22" s="5"/>
      <c r="J22" s="5">
        <v>2</v>
      </c>
      <c r="K22" s="5">
        <v>1</v>
      </c>
      <c r="L22" s="5">
        <v>2</v>
      </c>
      <c r="M22" s="5">
        <v>125</v>
      </c>
      <c r="N22" s="5"/>
      <c r="O22" s="5">
        <v>29</v>
      </c>
      <c r="P22" s="5">
        <v>17</v>
      </c>
      <c r="Q22" s="5"/>
      <c r="R22" s="5"/>
      <c r="S22" s="5"/>
      <c r="T22" s="5">
        <v>1</v>
      </c>
      <c r="U22" s="5">
        <v>1</v>
      </c>
      <c r="V22" s="5">
        <v>2</v>
      </c>
      <c r="W22" s="5"/>
    </row>
    <row r="23" spans="1:23" x14ac:dyDescent="0.3">
      <c r="A23" s="52" t="s">
        <v>35</v>
      </c>
      <c r="B23" s="55" t="s">
        <v>36</v>
      </c>
      <c r="C23" s="55">
        <f t="shared" si="2"/>
        <v>832</v>
      </c>
      <c r="D23" s="5">
        <v>2</v>
      </c>
      <c r="E23" s="5">
        <v>34</v>
      </c>
      <c r="F23" s="5">
        <v>25</v>
      </c>
      <c r="G23" s="5">
        <v>16</v>
      </c>
      <c r="H23" s="5">
        <v>36</v>
      </c>
      <c r="I23" s="5"/>
      <c r="J23" s="5">
        <v>24</v>
      </c>
      <c r="K23" s="5">
        <v>54</v>
      </c>
      <c r="L23" s="5">
        <v>18</v>
      </c>
      <c r="M23" s="5">
        <v>93</v>
      </c>
      <c r="N23" s="5">
        <v>181</v>
      </c>
      <c r="O23" s="5">
        <v>94</v>
      </c>
      <c r="P23" s="5">
        <v>101</v>
      </c>
      <c r="Q23" s="5">
        <v>1</v>
      </c>
      <c r="R23" s="5">
        <v>43</v>
      </c>
      <c r="S23" s="5">
        <v>25</v>
      </c>
      <c r="T23" s="5">
        <v>28</v>
      </c>
      <c r="U23" s="5">
        <v>29</v>
      </c>
      <c r="V23" s="5">
        <v>23</v>
      </c>
      <c r="W23" s="5">
        <v>5</v>
      </c>
    </row>
    <row r="24" spans="1:23" x14ac:dyDescent="0.3">
      <c r="A24" s="6" t="s">
        <v>35</v>
      </c>
      <c r="B24" s="5" t="s">
        <v>188</v>
      </c>
      <c r="C24" s="5">
        <f t="shared" si="2"/>
        <v>182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/>
      <c r="R24" s="5">
        <v>1</v>
      </c>
      <c r="S24" s="5">
        <v>89</v>
      </c>
      <c r="T24" s="5">
        <v>91</v>
      </c>
      <c r="U24" s="5"/>
      <c r="V24" s="5"/>
      <c r="W24" s="5"/>
    </row>
    <row r="28" spans="1:23" x14ac:dyDescent="0.3">
      <c r="A28" s="126"/>
      <c r="B28" s="126"/>
    </row>
  </sheetData>
  <mergeCells count="2">
    <mergeCell ref="A28:B28"/>
    <mergeCell ref="A1:G1"/>
  </mergeCells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3258-CF74-44DE-8043-70D9F578836F}">
  <sheetPr>
    <tabColor theme="7" tint="0.59999389629810485"/>
    <pageSetUpPr fitToPage="1"/>
  </sheetPr>
  <dimension ref="A1:W23"/>
  <sheetViews>
    <sheetView zoomScale="90" zoomScaleNormal="90" workbookViewId="0">
      <selection activeCell="B17" sqref="B17"/>
    </sheetView>
  </sheetViews>
  <sheetFormatPr defaultRowHeight="12.5" x14ac:dyDescent="0.25"/>
  <cols>
    <col min="1" max="1" width="37.54296875" bestFit="1" customWidth="1"/>
    <col min="2" max="2" width="37.54296875" customWidth="1"/>
    <col min="3" max="3" width="11.90625" bestFit="1" customWidth="1"/>
    <col min="4" max="4" width="19.90625" bestFit="1" customWidth="1"/>
    <col min="5" max="5" width="13.90625" bestFit="1" customWidth="1"/>
    <col min="6" max="7" width="29.90625" bestFit="1" customWidth="1"/>
    <col min="8" max="10" width="24.08984375" bestFit="1" customWidth="1"/>
    <col min="11" max="12" width="17.90625" bestFit="1" customWidth="1"/>
    <col min="13" max="13" width="35.90625" bestFit="1" customWidth="1"/>
    <col min="14" max="14" width="23.08984375" bestFit="1" customWidth="1"/>
    <col min="15" max="15" width="26.08984375" bestFit="1" customWidth="1"/>
    <col min="16" max="16" width="8" bestFit="1" customWidth="1"/>
    <col min="17" max="17" width="27.08984375" bestFit="1" customWidth="1"/>
    <col min="18" max="18" width="11.08984375" bestFit="1" customWidth="1"/>
    <col min="19" max="19" width="36.08984375" bestFit="1" customWidth="1"/>
    <col min="20" max="20" width="24.54296875" bestFit="1" customWidth="1"/>
    <col min="21" max="21" width="26.90625" bestFit="1" customWidth="1"/>
    <col min="22" max="22" width="27" bestFit="1" customWidth="1"/>
    <col min="23" max="23" width="24" bestFit="1" customWidth="1"/>
  </cols>
  <sheetData>
    <row r="1" spans="1:23" s="25" customFormat="1" ht="35.25" customHeight="1" x14ac:dyDescent="0.4">
      <c r="A1" s="131" t="s">
        <v>189</v>
      </c>
      <c r="B1" s="132"/>
      <c r="C1" s="132"/>
      <c r="D1" s="132"/>
      <c r="E1" s="132"/>
      <c r="F1" s="132"/>
      <c r="G1" s="133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10" customFormat="1" ht="15.5" x14ac:dyDescent="0.35">
      <c r="A2" s="14" t="s">
        <v>146</v>
      </c>
      <c r="B2" s="14" t="s">
        <v>190</v>
      </c>
      <c r="C2" s="14" t="s">
        <v>148</v>
      </c>
      <c r="D2" s="14" t="s">
        <v>149</v>
      </c>
      <c r="E2" s="14" t="s">
        <v>150</v>
      </c>
      <c r="F2" s="14" t="s">
        <v>151</v>
      </c>
      <c r="G2" s="14" t="s">
        <v>152</v>
      </c>
      <c r="H2" s="14" t="s">
        <v>153</v>
      </c>
      <c r="I2" s="14" t="s">
        <v>154</v>
      </c>
      <c r="J2" s="14" t="s">
        <v>155</v>
      </c>
      <c r="K2" s="14" t="s">
        <v>156</v>
      </c>
      <c r="L2" s="14" t="s">
        <v>157</v>
      </c>
      <c r="M2" s="14" t="s">
        <v>158</v>
      </c>
      <c r="N2" s="14" t="s">
        <v>159</v>
      </c>
      <c r="O2" s="14" t="s">
        <v>160</v>
      </c>
      <c r="P2" s="14" t="s">
        <v>161</v>
      </c>
      <c r="Q2" s="14" t="s">
        <v>162</v>
      </c>
      <c r="R2" s="14" t="s">
        <v>163</v>
      </c>
      <c r="S2" s="14" t="s">
        <v>164</v>
      </c>
      <c r="T2" s="14" t="s">
        <v>165</v>
      </c>
      <c r="U2" s="14" t="s">
        <v>166</v>
      </c>
      <c r="V2" s="14" t="s">
        <v>167</v>
      </c>
      <c r="W2" s="14" t="s">
        <v>168</v>
      </c>
    </row>
    <row r="3" spans="1:23" ht="13" x14ac:dyDescent="0.3">
      <c r="A3" s="7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3" x14ac:dyDescent="0.3">
      <c r="A4" s="76" t="s">
        <v>169</v>
      </c>
      <c r="B4" s="15">
        <f>C4/2625</f>
        <v>5.6761904761904763E-2</v>
      </c>
      <c r="C4" s="15">
        <f>SUM(D4:W4)</f>
        <v>149</v>
      </c>
      <c r="D4" s="15">
        <v>14</v>
      </c>
      <c r="E4" s="15">
        <v>6</v>
      </c>
      <c r="F4" s="15">
        <v>1</v>
      </c>
      <c r="G4" s="15">
        <v>2</v>
      </c>
      <c r="H4" s="15">
        <v>0</v>
      </c>
      <c r="I4" s="15">
        <v>2</v>
      </c>
      <c r="J4" s="15">
        <v>1</v>
      </c>
      <c r="K4" s="15">
        <v>3</v>
      </c>
      <c r="L4" s="15">
        <v>3</v>
      </c>
      <c r="M4" s="15">
        <v>14</v>
      </c>
      <c r="N4" s="15">
        <v>25</v>
      </c>
      <c r="O4" s="15">
        <v>6</v>
      </c>
      <c r="P4" s="15">
        <v>29</v>
      </c>
      <c r="Q4" s="15">
        <v>7</v>
      </c>
      <c r="R4" s="15">
        <v>7</v>
      </c>
      <c r="S4" s="15">
        <v>6</v>
      </c>
      <c r="T4" s="15">
        <v>5</v>
      </c>
      <c r="U4" s="15">
        <v>7</v>
      </c>
      <c r="V4" s="15">
        <v>10</v>
      </c>
      <c r="W4" s="15">
        <v>1</v>
      </c>
    </row>
    <row r="5" spans="1:23" ht="13" x14ac:dyDescent="0.3">
      <c r="A5" s="76" t="s">
        <v>27</v>
      </c>
      <c r="B5" s="15">
        <f t="shared" ref="B5:B7" si="0">C5/2625</f>
        <v>0.9676190476190476</v>
      </c>
      <c r="C5" s="15">
        <f t="shared" ref="C5:C7" si="1">SUM(D5:W5)</f>
        <v>2540</v>
      </c>
      <c r="D5" s="15">
        <v>183</v>
      </c>
      <c r="E5" s="15">
        <v>234</v>
      </c>
      <c r="F5" s="15">
        <v>176</v>
      </c>
      <c r="G5" s="15">
        <v>174</v>
      </c>
      <c r="H5" s="15">
        <v>144</v>
      </c>
      <c r="I5" s="15">
        <v>174</v>
      </c>
      <c r="J5" s="15">
        <v>149</v>
      </c>
      <c r="K5" s="15">
        <v>238</v>
      </c>
      <c r="L5" s="15">
        <v>108</v>
      </c>
      <c r="M5" s="15">
        <v>41</v>
      </c>
      <c r="N5" s="15">
        <v>22</v>
      </c>
      <c r="O5" s="15">
        <v>29</v>
      </c>
      <c r="P5" s="15">
        <v>77</v>
      </c>
      <c r="Q5" s="15">
        <v>86</v>
      </c>
      <c r="R5" s="15">
        <v>238</v>
      </c>
      <c r="S5" s="15">
        <v>100</v>
      </c>
      <c r="T5" s="15">
        <v>98</v>
      </c>
      <c r="U5" s="15">
        <v>117</v>
      </c>
      <c r="V5" s="15">
        <v>123</v>
      </c>
      <c r="W5" s="15">
        <v>29</v>
      </c>
    </row>
    <row r="6" spans="1:23" ht="13" x14ac:dyDescent="0.3">
      <c r="A6" s="76" t="s">
        <v>184</v>
      </c>
      <c r="B6" s="15">
        <f t="shared" si="0"/>
        <v>0.47276190476190477</v>
      </c>
      <c r="C6" s="15">
        <f t="shared" si="1"/>
        <v>1241</v>
      </c>
      <c r="D6" s="15">
        <v>12</v>
      </c>
      <c r="E6" s="15">
        <v>59</v>
      </c>
      <c r="F6" s="15">
        <v>86</v>
      </c>
      <c r="G6" s="15">
        <v>94</v>
      </c>
      <c r="H6" s="15">
        <v>116</v>
      </c>
      <c r="I6" s="15">
        <v>102</v>
      </c>
      <c r="J6" s="15">
        <v>85</v>
      </c>
      <c r="K6" s="15">
        <v>68</v>
      </c>
      <c r="L6" s="15">
        <v>226</v>
      </c>
      <c r="M6" s="15">
        <v>138</v>
      </c>
      <c r="N6" s="15">
        <v>2</v>
      </c>
      <c r="O6" s="15">
        <v>38</v>
      </c>
      <c r="P6" s="15">
        <v>33</v>
      </c>
      <c r="Q6" s="15">
        <v>3</v>
      </c>
      <c r="R6" s="15">
        <v>13</v>
      </c>
      <c r="S6" s="15">
        <v>2</v>
      </c>
      <c r="T6" s="15">
        <v>4</v>
      </c>
      <c r="U6" s="15">
        <v>83</v>
      </c>
      <c r="V6" s="15">
        <v>76</v>
      </c>
      <c r="W6" s="15">
        <v>1</v>
      </c>
    </row>
    <row r="7" spans="1:23" ht="13" x14ac:dyDescent="0.3">
      <c r="A7" s="76" t="s">
        <v>35</v>
      </c>
      <c r="B7" s="15">
        <f t="shared" si="0"/>
        <v>0.50209523809523815</v>
      </c>
      <c r="C7" s="15">
        <f t="shared" si="1"/>
        <v>1318</v>
      </c>
      <c r="D7" s="15">
        <v>13</v>
      </c>
      <c r="E7" s="15">
        <v>35</v>
      </c>
      <c r="F7" s="15">
        <v>32</v>
      </c>
      <c r="G7" s="15">
        <v>20</v>
      </c>
      <c r="H7" s="15">
        <v>36</v>
      </c>
      <c r="I7" s="15">
        <v>32</v>
      </c>
      <c r="J7" s="15">
        <v>24</v>
      </c>
      <c r="K7" s="15">
        <v>88</v>
      </c>
      <c r="L7" s="15">
        <v>26</v>
      </c>
      <c r="M7" s="15">
        <v>103</v>
      </c>
      <c r="N7" s="15">
        <v>206</v>
      </c>
      <c r="O7" s="15">
        <v>120</v>
      </c>
      <c r="P7" s="15">
        <v>148</v>
      </c>
      <c r="Q7" s="15">
        <v>4</v>
      </c>
      <c r="R7" s="15">
        <v>65</v>
      </c>
      <c r="S7" s="15">
        <v>123</v>
      </c>
      <c r="T7" s="15">
        <v>135</v>
      </c>
      <c r="U7" s="15">
        <v>45</v>
      </c>
      <c r="V7" s="15">
        <v>49</v>
      </c>
      <c r="W7" s="15">
        <v>14</v>
      </c>
    </row>
    <row r="8" spans="1:23" ht="13" x14ac:dyDescent="0.3">
      <c r="A8" s="76"/>
      <c r="B8" s="3"/>
      <c r="C8" s="47">
        <f>SUM(C4:C7)</f>
        <v>5248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3" x14ac:dyDescent="0.3">
      <c r="A9" s="7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s="10" customFormat="1" ht="15.5" x14ac:dyDescent="0.35">
      <c r="A10" s="16" t="s">
        <v>146</v>
      </c>
      <c r="B10" s="8" t="s">
        <v>170</v>
      </c>
      <c r="C10" s="8" t="s">
        <v>148</v>
      </c>
      <c r="D10" s="8" t="s">
        <v>149</v>
      </c>
      <c r="E10" s="8" t="s">
        <v>150</v>
      </c>
      <c r="F10" s="8" t="s">
        <v>151</v>
      </c>
      <c r="G10" s="8" t="s">
        <v>152</v>
      </c>
      <c r="H10" s="8" t="s">
        <v>153</v>
      </c>
      <c r="I10" s="8" t="s">
        <v>154</v>
      </c>
      <c r="J10" s="8" t="s">
        <v>155</v>
      </c>
      <c r="K10" s="8" t="s">
        <v>156</v>
      </c>
      <c r="L10" s="8" t="s">
        <v>157</v>
      </c>
      <c r="M10" s="8" t="s">
        <v>158</v>
      </c>
      <c r="N10" s="8" t="s">
        <v>159</v>
      </c>
      <c r="O10" s="8" t="s">
        <v>160</v>
      </c>
      <c r="P10" s="8" t="s">
        <v>161</v>
      </c>
      <c r="Q10" s="8" t="s">
        <v>162</v>
      </c>
      <c r="R10" s="8" t="s">
        <v>163</v>
      </c>
      <c r="S10" s="8" t="s">
        <v>164</v>
      </c>
      <c r="T10" s="8" t="s">
        <v>165</v>
      </c>
      <c r="U10" s="8" t="s">
        <v>166</v>
      </c>
      <c r="V10" s="8" t="s">
        <v>167</v>
      </c>
      <c r="W10" s="8" t="s">
        <v>168</v>
      </c>
    </row>
    <row r="11" spans="1:23" ht="13" x14ac:dyDescent="0.3">
      <c r="A11" s="7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3" x14ac:dyDescent="0.3">
      <c r="A12" s="76" t="s">
        <v>169</v>
      </c>
      <c r="B12" s="5" t="s">
        <v>171</v>
      </c>
      <c r="C12" s="5">
        <f>SUM(D12:W12)</f>
        <v>7</v>
      </c>
      <c r="D12" s="5">
        <v>1</v>
      </c>
      <c r="E12" s="5"/>
      <c r="F12" s="5"/>
      <c r="G12" s="5">
        <v>1</v>
      </c>
      <c r="H12" s="5"/>
      <c r="I12" s="5"/>
      <c r="J12" s="5"/>
      <c r="K12" s="5"/>
      <c r="L12" s="5"/>
      <c r="M12" s="5">
        <v>1</v>
      </c>
      <c r="N12" s="5">
        <v>1</v>
      </c>
      <c r="O12" s="5"/>
      <c r="P12" s="5">
        <v>1</v>
      </c>
      <c r="Q12" s="5"/>
      <c r="R12" s="5">
        <v>1</v>
      </c>
      <c r="S12" s="5"/>
      <c r="T12" s="5"/>
      <c r="U12" s="5"/>
      <c r="V12" s="5"/>
      <c r="W12" s="5">
        <v>1</v>
      </c>
    </row>
    <row r="13" spans="1:23" ht="13" x14ac:dyDescent="0.3">
      <c r="A13" s="76" t="s">
        <v>169</v>
      </c>
      <c r="B13" s="5" t="s">
        <v>172</v>
      </c>
      <c r="C13" s="5">
        <f t="shared" ref="C13:C20" si="2">SUM(D13:W13)</f>
        <v>5</v>
      </c>
      <c r="D13" s="5"/>
      <c r="E13" s="5"/>
      <c r="F13" s="5"/>
      <c r="G13" s="5"/>
      <c r="H13" s="5"/>
      <c r="I13" s="5"/>
      <c r="J13" s="5"/>
      <c r="K13" s="5"/>
      <c r="L13" s="5"/>
      <c r="M13" s="5">
        <v>1</v>
      </c>
      <c r="N13" s="5"/>
      <c r="O13" s="5">
        <v>1</v>
      </c>
      <c r="P13" s="5">
        <v>2</v>
      </c>
      <c r="Q13" s="5">
        <v>1</v>
      </c>
      <c r="R13" s="5"/>
      <c r="S13" s="5"/>
      <c r="T13" s="5"/>
      <c r="U13" s="5"/>
      <c r="V13" s="5"/>
      <c r="W13" s="5"/>
    </row>
    <row r="14" spans="1:23" ht="13" x14ac:dyDescent="0.3">
      <c r="A14" s="52" t="s">
        <v>27</v>
      </c>
      <c r="B14" s="55" t="s">
        <v>37</v>
      </c>
      <c r="C14" s="55">
        <f t="shared" si="2"/>
        <v>1079</v>
      </c>
      <c r="D14" s="5">
        <v>59</v>
      </c>
      <c r="E14" s="5">
        <v>183</v>
      </c>
      <c r="F14" s="5">
        <v>129</v>
      </c>
      <c r="G14" s="5">
        <v>137</v>
      </c>
      <c r="H14" s="5">
        <v>100</v>
      </c>
      <c r="I14" s="5">
        <v>122</v>
      </c>
      <c r="J14" s="5">
        <v>115</v>
      </c>
      <c r="K14" s="5">
        <v>2</v>
      </c>
      <c r="L14" s="5">
        <v>4</v>
      </c>
      <c r="M14" s="5">
        <v>20</v>
      </c>
      <c r="N14" s="5">
        <v>9</v>
      </c>
      <c r="O14" s="5">
        <v>12</v>
      </c>
      <c r="P14" s="5">
        <v>24</v>
      </c>
      <c r="Q14" s="5">
        <v>3</v>
      </c>
      <c r="R14" s="5">
        <v>5</v>
      </c>
      <c r="S14" s="5">
        <v>3</v>
      </c>
      <c r="T14" s="5">
        <v>3</v>
      </c>
      <c r="U14" s="5">
        <v>70</v>
      </c>
      <c r="V14" s="5">
        <v>70</v>
      </c>
      <c r="W14" s="5">
        <v>9</v>
      </c>
    </row>
    <row r="15" spans="1:23" ht="13" x14ac:dyDescent="0.3">
      <c r="A15" s="76" t="s">
        <v>27</v>
      </c>
      <c r="B15" s="5" t="s">
        <v>45</v>
      </c>
      <c r="C15" s="5">
        <f t="shared" si="2"/>
        <v>481</v>
      </c>
      <c r="D15" s="5">
        <v>1</v>
      </c>
      <c r="E15" s="5">
        <v>1</v>
      </c>
      <c r="F15" s="5"/>
      <c r="G15" s="5"/>
      <c r="H15" s="5">
        <v>3</v>
      </c>
      <c r="I15" s="5">
        <v>7</v>
      </c>
      <c r="J15" s="5">
        <v>5</v>
      </c>
      <c r="K15" s="5">
        <v>173</v>
      </c>
      <c r="L15" s="5">
        <v>53</v>
      </c>
      <c r="M15" s="5"/>
      <c r="N15" s="5"/>
      <c r="O15" s="5"/>
      <c r="P15" s="5"/>
      <c r="Q15" s="5">
        <v>23</v>
      </c>
      <c r="R15" s="5">
        <v>196</v>
      </c>
      <c r="S15" s="5"/>
      <c r="T15" s="5">
        <v>1</v>
      </c>
      <c r="U15" s="5">
        <v>2</v>
      </c>
      <c r="V15" s="5"/>
      <c r="W15" s="5">
        <v>16</v>
      </c>
    </row>
    <row r="16" spans="1:23" ht="13" x14ac:dyDescent="0.3">
      <c r="A16" s="76" t="s">
        <v>27</v>
      </c>
      <c r="B16" s="5" t="s">
        <v>84</v>
      </c>
      <c r="C16" s="5">
        <f t="shared" si="2"/>
        <v>7</v>
      </c>
      <c r="D16" s="5"/>
      <c r="E16" s="5">
        <v>4</v>
      </c>
      <c r="F16" s="5"/>
      <c r="G16" s="5"/>
      <c r="H16" s="5">
        <v>2</v>
      </c>
      <c r="I16" s="5"/>
      <c r="J16" s="5"/>
      <c r="K16" s="5"/>
      <c r="L16" s="5"/>
      <c r="M16" s="5"/>
      <c r="N16" s="5"/>
      <c r="O16" s="5"/>
      <c r="P16" s="5">
        <v>1</v>
      </c>
      <c r="Q16" s="5"/>
      <c r="R16" s="5"/>
      <c r="S16" s="5"/>
      <c r="T16" s="5"/>
      <c r="U16" s="5"/>
      <c r="V16" s="5"/>
      <c r="W16" s="5"/>
    </row>
    <row r="17" spans="1:23" ht="13" x14ac:dyDescent="0.3">
      <c r="A17" s="76" t="s">
        <v>27</v>
      </c>
      <c r="B17" s="5" t="s">
        <v>48</v>
      </c>
      <c r="C17" s="5">
        <f t="shared" si="2"/>
        <v>150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1</v>
      </c>
      <c r="S17" s="5">
        <v>82</v>
      </c>
      <c r="T17" s="5">
        <v>67</v>
      </c>
      <c r="U17" s="5"/>
      <c r="V17" s="5"/>
      <c r="W17" s="5"/>
    </row>
    <row r="18" spans="1:23" ht="13" x14ac:dyDescent="0.3">
      <c r="A18" s="76" t="s">
        <v>184</v>
      </c>
      <c r="B18" s="5" t="s">
        <v>191</v>
      </c>
      <c r="C18" s="5">
        <f t="shared" si="2"/>
        <v>1017</v>
      </c>
      <c r="D18" s="5">
        <v>2</v>
      </c>
      <c r="E18" s="5">
        <v>50</v>
      </c>
      <c r="F18" s="5">
        <v>78</v>
      </c>
      <c r="G18" s="5">
        <v>87</v>
      </c>
      <c r="H18" s="5">
        <v>99</v>
      </c>
      <c r="I18" s="5">
        <v>88</v>
      </c>
      <c r="J18" s="5">
        <v>81</v>
      </c>
      <c r="K18" s="5">
        <v>55</v>
      </c>
      <c r="L18" s="5">
        <v>179</v>
      </c>
      <c r="M18" s="5">
        <v>116</v>
      </c>
      <c r="N18" s="5"/>
      <c r="O18" s="5">
        <v>33</v>
      </c>
      <c r="P18" s="5">
        <v>22</v>
      </c>
      <c r="Q18" s="5"/>
      <c r="R18" s="5">
        <v>10</v>
      </c>
      <c r="S18" s="5"/>
      <c r="T18" s="5">
        <v>1</v>
      </c>
      <c r="U18" s="5">
        <v>65</v>
      </c>
      <c r="V18" s="5">
        <v>51</v>
      </c>
      <c r="W18" s="5"/>
    </row>
    <row r="19" spans="1:23" ht="13" x14ac:dyDescent="0.3">
      <c r="A19" s="52" t="s">
        <v>35</v>
      </c>
      <c r="B19" s="55" t="s">
        <v>38</v>
      </c>
      <c r="C19" s="55">
        <f t="shared" si="2"/>
        <v>972</v>
      </c>
      <c r="D19" s="5">
        <v>1</v>
      </c>
      <c r="E19" s="5">
        <v>30</v>
      </c>
      <c r="F19" s="5">
        <v>24</v>
      </c>
      <c r="G19" s="5">
        <v>18</v>
      </c>
      <c r="H19" s="5">
        <v>9</v>
      </c>
      <c r="I19" s="5">
        <v>5</v>
      </c>
      <c r="J19" s="5">
        <v>8</v>
      </c>
      <c r="K19" s="5">
        <v>58</v>
      </c>
      <c r="L19" s="5">
        <v>17</v>
      </c>
      <c r="M19" s="5">
        <v>89</v>
      </c>
      <c r="N19" s="5">
        <v>174</v>
      </c>
      <c r="O19" s="5">
        <v>101</v>
      </c>
      <c r="P19" s="5">
        <v>111</v>
      </c>
      <c r="Q19" s="5">
        <v>1</v>
      </c>
      <c r="R19" s="5">
        <v>43</v>
      </c>
      <c r="S19" s="5">
        <v>106</v>
      </c>
      <c r="T19" s="5">
        <v>114</v>
      </c>
      <c r="U19" s="5">
        <v>29</v>
      </c>
      <c r="V19" s="5">
        <v>30</v>
      </c>
      <c r="W19" s="5">
        <v>4</v>
      </c>
    </row>
    <row r="20" spans="1:23" ht="13" x14ac:dyDescent="0.3">
      <c r="A20" s="76" t="s">
        <v>35</v>
      </c>
      <c r="B20" s="5" t="s">
        <v>36</v>
      </c>
      <c r="C20" s="5">
        <f t="shared" si="2"/>
        <v>71</v>
      </c>
      <c r="D20" s="5">
        <v>1</v>
      </c>
      <c r="E20" s="5"/>
      <c r="F20" s="5"/>
      <c r="G20" s="5"/>
      <c r="H20" s="5">
        <v>24</v>
      </c>
      <c r="I20" s="5">
        <v>20</v>
      </c>
      <c r="J20" s="5">
        <v>13</v>
      </c>
      <c r="K20" s="5">
        <v>1</v>
      </c>
      <c r="L20" s="5"/>
      <c r="M20" s="5">
        <v>5</v>
      </c>
      <c r="N20" s="5">
        <v>3</v>
      </c>
      <c r="O20" s="5">
        <v>2</v>
      </c>
      <c r="P20" s="5"/>
      <c r="Q20" s="5"/>
      <c r="R20" s="5"/>
      <c r="S20" s="5">
        <v>1</v>
      </c>
      <c r="T20" s="5"/>
      <c r="U20" s="5"/>
      <c r="V20" s="5"/>
      <c r="W20" s="5">
        <v>1</v>
      </c>
    </row>
    <row r="23" spans="1:23" ht="13" x14ac:dyDescent="0.3">
      <c r="A23" s="126"/>
      <c r="B23" s="126"/>
    </row>
  </sheetData>
  <mergeCells count="2">
    <mergeCell ref="A23:B23"/>
    <mergeCell ref="A1:G1"/>
  </mergeCells>
  <pageMargins left="0.7" right="0.7" top="0.75" bottom="0.75" header="0.3" footer="0.3"/>
  <pageSetup paperSize="8" fitToHeight="0" orientation="landscape" r:id="rId1"/>
  <headerFooter>
    <oddHeader>&amp;R&amp;"Arial,Grassetto"UFFICIO AFFARI ISTITUZIONALI
ELEZIONI STUDENTI maggio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22E6-3320-45A1-BA32-3E76A935259C}">
  <sheetPr>
    <tabColor rgb="FFFF00FF"/>
    <pageSetUpPr fitToPage="1"/>
  </sheetPr>
  <dimension ref="A1:W173"/>
  <sheetViews>
    <sheetView topLeftCell="A154" zoomScale="90" zoomScaleNormal="90" workbookViewId="0">
      <selection activeCell="B117" sqref="B117"/>
    </sheetView>
  </sheetViews>
  <sheetFormatPr defaultRowHeight="13" x14ac:dyDescent="0.3"/>
  <cols>
    <col min="1" max="1" width="54.54296875" style="1" bestFit="1" customWidth="1"/>
    <col min="2" max="2" width="38" customWidth="1"/>
    <col min="3" max="3" width="14.90625" bestFit="1" customWidth="1"/>
    <col min="4" max="4" width="19.90625" bestFit="1" customWidth="1"/>
    <col min="5" max="5" width="13.90625" bestFit="1" customWidth="1"/>
    <col min="6" max="7" width="29.90625" bestFit="1" customWidth="1"/>
    <col min="8" max="9" width="24.08984375" bestFit="1" customWidth="1"/>
    <col min="10" max="10" width="25.08984375" customWidth="1"/>
    <col min="11" max="11" width="21.54296875" customWidth="1"/>
    <col min="12" max="12" width="20" customWidth="1"/>
    <col min="13" max="13" width="35.90625" bestFit="1" customWidth="1"/>
    <col min="14" max="14" width="23.08984375" bestFit="1" customWidth="1"/>
    <col min="15" max="15" width="19.54296875" customWidth="1"/>
    <col min="16" max="16" width="16.08984375" customWidth="1"/>
    <col min="17" max="17" width="24.08984375" customWidth="1"/>
    <col min="18" max="18" width="11.08984375" bestFit="1" customWidth="1"/>
    <col min="19" max="19" width="31" customWidth="1"/>
    <col min="20" max="20" width="27.90625" customWidth="1"/>
    <col min="21" max="21" width="26.08984375" customWidth="1"/>
    <col min="22" max="22" width="25.90625" customWidth="1"/>
    <col min="23" max="23" width="27.54296875" customWidth="1"/>
  </cols>
  <sheetData>
    <row r="1" spans="1:23" s="25" customFormat="1" ht="35.25" customHeight="1" x14ac:dyDescent="0.4">
      <c r="A1" s="134" t="s">
        <v>4</v>
      </c>
      <c r="B1" s="135"/>
      <c r="C1" s="135"/>
      <c r="D1" s="135"/>
      <c r="E1" s="135"/>
      <c r="F1" s="135"/>
      <c r="G1" s="136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s="10" customFormat="1" ht="15.5" x14ac:dyDescent="0.35">
      <c r="A2" s="19" t="s">
        <v>146</v>
      </c>
      <c r="B2" s="19" t="s">
        <v>192</v>
      </c>
      <c r="C2" s="19" t="s">
        <v>148</v>
      </c>
      <c r="D2" s="19" t="s">
        <v>149</v>
      </c>
      <c r="E2" s="19" t="s">
        <v>150</v>
      </c>
      <c r="F2" s="19" t="s">
        <v>151</v>
      </c>
      <c r="G2" s="19" t="s">
        <v>152</v>
      </c>
      <c r="H2" s="19" t="s">
        <v>153</v>
      </c>
      <c r="I2" s="19" t="s">
        <v>154</v>
      </c>
      <c r="J2" s="19" t="s">
        <v>155</v>
      </c>
      <c r="K2" s="19" t="s">
        <v>156</v>
      </c>
      <c r="L2" s="19" t="s">
        <v>157</v>
      </c>
      <c r="M2" s="19" t="s">
        <v>158</v>
      </c>
      <c r="N2" s="19" t="s">
        <v>159</v>
      </c>
      <c r="O2" s="19" t="s">
        <v>160</v>
      </c>
      <c r="P2" s="19" t="s">
        <v>161</v>
      </c>
      <c r="Q2" s="19" t="s">
        <v>162</v>
      </c>
      <c r="R2" s="19" t="s">
        <v>163</v>
      </c>
      <c r="S2" s="19" t="s">
        <v>164</v>
      </c>
      <c r="T2" s="19" t="s">
        <v>165</v>
      </c>
      <c r="U2" s="19" t="s">
        <v>166</v>
      </c>
      <c r="V2" s="19" t="s">
        <v>167</v>
      </c>
      <c r="W2" s="19" t="s">
        <v>168</v>
      </c>
    </row>
    <row r="3" spans="1:23" x14ac:dyDescent="0.3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x14ac:dyDescent="0.3">
      <c r="A4" s="21" t="s">
        <v>169</v>
      </c>
      <c r="B4" s="18">
        <f>C4/259</f>
        <v>0.20463320463320464</v>
      </c>
      <c r="C4" s="18">
        <f t="shared" ref="C4:C11" si="0">SUM(D4:W4)</f>
        <v>53</v>
      </c>
      <c r="D4" s="17">
        <v>1</v>
      </c>
      <c r="E4" s="17">
        <v>1</v>
      </c>
      <c r="F4" s="17">
        <v>2</v>
      </c>
      <c r="G4" s="17">
        <v>2</v>
      </c>
      <c r="H4" s="17">
        <v>1</v>
      </c>
      <c r="I4" s="17">
        <v>1</v>
      </c>
      <c r="J4" s="17">
        <v>1</v>
      </c>
      <c r="K4" s="17">
        <v>1</v>
      </c>
      <c r="L4" s="17">
        <v>2</v>
      </c>
      <c r="M4" s="17">
        <v>3</v>
      </c>
      <c r="N4" s="17">
        <v>7</v>
      </c>
      <c r="O4" s="17">
        <v>2</v>
      </c>
      <c r="P4" s="17">
        <v>9</v>
      </c>
      <c r="Q4" s="17">
        <v>4</v>
      </c>
      <c r="R4" s="17">
        <v>6</v>
      </c>
      <c r="S4" s="17">
        <v>2</v>
      </c>
      <c r="T4" s="17">
        <v>3</v>
      </c>
      <c r="U4" s="17">
        <v>4</v>
      </c>
      <c r="V4" s="17"/>
      <c r="W4" s="17">
        <v>1</v>
      </c>
    </row>
    <row r="5" spans="1:23" x14ac:dyDescent="0.3">
      <c r="A5" s="21" t="s">
        <v>25</v>
      </c>
      <c r="B5" s="18">
        <f t="shared" ref="B5:B11" si="1">C5/259</f>
        <v>3.0270270270270272</v>
      </c>
      <c r="C5" s="18">
        <f t="shared" si="0"/>
        <v>784</v>
      </c>
      <c r="D5" s="17">
        <v>14</v>
      </c>
      <c r="E5" s="17">
        <v>38</v>
      </c>
      <c r="F5" s="17">
        <v>3</v>
      </c>
      <c r="G5" s="17">
        <v>10</v>
      </c>
      <c r="H5" s="17">
        <v>22</v>
      </c>
      <c r="I5" s="17">
        <v>17</v>
      </c>
      <c r="J5" s="17">
        <v>13</v>
      </c>
      <c r="K5" s="17">
        <v>6</v>
      </c>
      <c r="L5" s="17">
        <v>12</v>
      </c>
      <c r="M5" s="17">
        <v>94</v>
      </c>
      <c r="N5" s="17">
        <v>190</v>
      </c>
      <c r="O5" s="17">
        <v>110</v>
      </c>
      <c r="P5" s="17">
        <v>92</v>
      </c>
      <c r="Q5" s="17">
        <v>11</v>
      </c>
      <c r="R5" s="17">
        <v>10</v>
      </c>
      <c r="S5" s="17">
        <v>30</v>
      </c>
      <c r="T5" s="17">
        <v>37</v>
      </c>
      <c r="U5" s="17">
        <v>39</v>
      </c>
      <c r="V5" s="17">
        <v>32</v>
      </c>
      <c r="W5" s="17">
        <v>4</v>
      </c>
    </row>
    <row r="6" spans="1:23" x14ac:dyDescent="0.3">
      <c r="A6" s="21" t="s">
        <v>118</v>
      </c>
      <c r="B6" s="18">
        <f t="shared" si="1"/>
        <v>0.53667953667953672</v>
      </c>
      <c r="C6" s="18">
        <f t="shared" si="0"/>
        <v>139</v>
      </c>
      <c r="D6" s="17">
        <v>16</v>
      </c>
      <c r="E6" s="17">
        <v>2</v>
      </c>
      <c r="F6" s="17"/>
      <c r="G6" s="17"/>
      <c r="H6" s="17">
        <v>3</v>
      </c>
      <c r="I6" s="17">
        <v>2</v>
      </c>
      <c r="J6" s="17"/>
      <c r="K6" s="17">
        <v>2</v>
      </c>
      <c r="L6" s="17"/>
      <c r="M6" s="17">
        <v>10</v>
      </c>
      <c r="N6" s="17">
        <v>38</v>
      </c>
      <c r="O6" s="17">
        <v>21</v>
      </c>
      <c r="P6" s="17">
        <v>17</v>
      </c>
      <c r="Q6" s="17">
        <v>3</v>
      </c>
      <c r="R6" s="17"/>
      <c r="S6" s="17">
        <v>1</v>
      </c>
      <c r="T6" s="17">
        <v>4</v>
      </c>
      <c r="U6" s="17">
        <v>10</v>
      </c>
      <c r="V6" s="17">
        <v>10</v>
      </c>
      <c r="W6" s="17"/>
    </row>
    <row r="7" spans="1:23" x14ac:dyDescent="0.3">
      <c r="A7" s="21" t="s">
        <v>42</v>
      </c>
      <c r="B7" s="18">
        <f t="shared" si="1"/>
        <v>1.8108108108108107</v>
      </c>
      <c r="C7" s="18">
        <f t="shared" si="0"/>
        <v>469</v>
      </c>
      <c r="D7" s="17">
        <v>3</v>
      </c>
      <c r="E7" s="17">
        <v>28</v>
      </c>
      <c r="F7" s="17">
        <v>31</v>
      </c>
      <c r="G7" s="17">
        <v>57</v>
      </c>
      <c r="H7" s="17">
        <v>78</v>
      </c>
      <c r="I7" s="17">
        <v>57</v>
      </c>
      <c r="J7" s="17">
        <v>51</v>
      </c>
      <c r="K7" s="17">
        <v>6</v>
      </c>
      <c r="L7" s="17">
        <v>12</v>
      </c>
      <c r="M7" s="17">
        <v>9</v>
      </c>
      <c r="N7" s="17">
        <v>1</v>
      </c>
      <c r="O7" s="17">
        <v>6</v>
      </c>
      <c r="P7" s="17">
        <v>14</v>
      </c>
      <c r="Q7" s="17">
        <v>3</v>
      </c>
      <c r="R7" s="17">
        <v>4</v>
      </c>
      <c r="S7" s="17">
        <v>2</v>
      </c>
      <c r="T7" s="17">
        <v>3</v>
      </c>
      <c r="U7" s="17">
        <v>51</v>
      </c>
      <c r="V7" s="17">
        <v>51</v>
      </c>
      <c r="W7" s="17">
        <v>2</v>
      </c>
    </row>
    <row r="8" spans="1:23" x14ac:dyDescent="0.3">
      <c r="A8" s="21" t="s">
        <v>27</v>
      </c>
      <c r="B8" s="18">
        <f t="shared" si="1"/>
        <v>9.4594594594594597</v>
      </c>
      <c r="C8" s="18">
        <f t="shared" si="0"/>
        <v>2450</v>
      </c>
      <c r="D8" s="17">
        <v>166</v>
      </c>
      <c r="E8" s="17">
        <v>224</v>
      </c>
      <c r="F8" s="17">
        <v>174</v>
      </c>
      <c r="G8" s="17">
        <v>169</v>
      </c>
      <c r="H8" s="17">
        <v>143</v>
      </c>
      <c r="I8" s="17">
        <v>203</v>
      </c>
      <c r="J8" s="17">
        <v>156</v>
      </c>
      <c r="K8" s="17">
        <v>234</v>
      </c>
      <c r="L8" s="17">
        <v>102</v>
      </c>
      <c r="M8" s="17">
        <v>28</v>
      </c>
      <c r="N8" s="17">
        <v>15</v>
      </c>
      <c r="O8" s="17">
        <v>14</v>
      </c>
      <c r="P8" s="17">
        <v>55</v>
      </c>
      <c r="Q8" s="17">
        <v>77</v>
      </c>
      <c r="R8" s="17">
        <v>235</v>
      </c>
      <c r="S8" s="17">
        <v>96</v>
      </c>
      <c r="T8" s="17">
        <v>92</v>
      </c>
      <c r="U8" s="17">
        <v>109</v>
      </c>
      <c r="V8" s="17">
        <v>121</v>
      </c>
      <c r="W8" s="17">
        <v>37</v>
      </c>
    </row>
    <row r="9" spans="1:23" x14ac:dyDescent="0.3">
      <c r="A9" s="21" t="s">
        <v>54</v>
      </c>
      <c r="B9" s="18">
        <f t="shared" si="1"/>
        <v>0.54826254826254828</v>
      </c>
      <c r="C9" s="18">
        <f t="shared" si="0"/>
        <v>142</v>
      </c>
      <c r="D9" s="17">
        <v>13</v>
      </c>
      <c r="E9" s="17">
        <v>3</v>
      </c>
      <c r="F9" s="17"/>
      <c r="G9" s="17"/>
      <c r="H9" s="17">
        <v>8</v>
      </c>
      <c r="I9" s="17">
        <v>5</v>
      </c>
      <c r="J9" s="17">
        <v>1</v>
      </c>
      <c r="K9" s="17">
        <v>3</v>
      </c>
      <c r="L9" s="17">
        <v>1</v>
      </c>
      <c r="M9" s="17">
        <v>18</v>
      </c>
      <c r="N9" s="17">
        <v>15</v>
      </c>
      <c r="O9" s="17">
        <v>12</v>
      </c>
      <c r="P9" s="17">
        <v>40</v>
      </c>
      <c r="Q9" s="17">
        <v>5</v>
      </c>
      <c r="R9" s="17">
        <v>1</v>
      </c>
      <c r="S9" s="17">
        <v>3</v>
      </c>
      <c r="T9" s="17">
        <v>2</v>
      </c>
      <c r="U9" s="17">
        <v>6</v>
      </c>
      <c r="V9" s="17">
        <v>6</v>
      </c>
      <c r="W9" s="17"/>
    </row>
    <row r="10" spans="1:23" x14ac:dyDescent="0.3">
      <c r="A10" s="21" t="s">
        <v>30</v>
      </c>
      <c r="B10" s="18">
        <f t="shared" si="1"/>
        <v>2.0540540540540539</v>
      </c>
      <c r="C10" s="18">
        <f t="shared" si="0"/>
        <v>532</v>
      </c>
      <c r="D10" s="17">
        <v>2</v>
      </c>
      <c r="E10" s="17">
        <v>6</v>
      </c>
      <c r="F10" s="17">
        <v>41</v>
      </c>
      <c r="G10" s="17">
        <v>14</v>
      </c>
      <c r="H10" s="17">
        <v>18</v>
      </c>
      <c r="I10" s="17">
        <v>4</v>
      </c>
      <c r="J10" s="17">
        <v>13</v>
      </c>
      <c r="K10" s="17">
        <v>80</v>
      </c>
      <c r="L10" s="17">
        <v>13</v>
      </c>
      <c r="M10" s="17">
        <v>6</v>
      </c>
      <c r="N10" s="17">
        <v>1</v>
      </c>
      <c r="O10" s="17">
        <v>4</v>
      </c>
      <c r="P10" s="17">
        <v>45</v>
      </c>
      <c r="Q10" s="17">
        <v>5</v>
      </c>
      <c r="R10" s="17">
        <v>52</v>
      </c>
      <c r="S10" s="17">
        <v>103</v>
      </c>
      <c r="T10" s="17">
        <v>120</v>
      </c>
      <c r="U10" s="17"/>
      <c r="V10" s="17">
        <v>4</v>
      </c>
      <c r="W10" s="17">
        <v>1</v>
      </c>
    </row>
    <row r="11" spans="1:23" x14ac:dyDescent="0.3">
      <c r="A11" s="21" t="s">
        <v>193</v>
      </c>
      <c r="B11" s="18">
        <f t="shared" si="1"/>
        <v>3.4324324324324325</v>
      </c>
      <c r="C11" s="18">
        <f t="shared" si="0"/>
        <v>889</v>
      </c>
      <c r="D11" s="17">
        <v>3</v>
      </c>
      <c r="E11" s="17">
        <v>41</v>
      </c>
      <c r="F11" s="17">
        <v>55</v>
      </c>
      <c r="G11" s="17">
        <v>44</v>
      </c>
      <c r="H11" s="17">
        <v>43</v>
      </c>
      <c r="I11" s="17">
        <v>33</v>
      </c>
      <c r="J11" s="17">
        <v>32</v>
      </c>
      <c r="K11" s="17">
        <v>71</v>
      </c>
      <c r="L11" s="17">
        <v>256</v>
      </c>
      <c r="M11" s="17">
        <v>134</v>
      </c>
      <c r="N11" s="17">
        <v>1</v>
      </c>
      <c r="O11" s="17">
        <v>37</v>
      </c>
      <c r="P11" s="17">
        <v>29</v>
      </c>
      <c r="Q11" s="17"/>
      <c r="R11" s="17">
        <v>20</v>
      </c>
      <c r="S11" s="17"/>
      <c r="T11" s="17">
        <v>1</v>
      </c>
      <c r="U11" s="17">
        <v>44</v>
      </c>
      <c r="V11" s="17">
        <v>45</v>
      </c>
      <c r="W11" s="17"/>
    </row>
    <row r="12" spans="1:23" x14ac:dyDescent="0.3">
      <c r="A12" s="20"/>
      <c r="B12" s="18"/>
      <c r="C12" s="20">
        <f>SUM(C4:C11)</f>
        <v>5458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0" customFormat="1" ht="15.5" x14ac:dyDescent="0.35">
      <c r="A13" s="22" t="s">
        <v>146</v>
      </c>
      <c r="B13" s="9" t="s">
        <v>170</v>
      </c>
      <c r="C13" s="9" t="s">
        <v>148</v>
      </c>
      <c r="D13" s="9" t="s">
        <v>149</v>
      </c>
      <c r="E13" s="9" t="s">
        <v>150</v>
      </c>
      <c r="F13" s="9" t="s">
        <v>151</v>
      </c>
      <c r="G13" s="9" t="s">
        <v>152</v>
      </c>
      <c r="H13" s="9" t="s">
        <v>153</v>
      </c>
      <c r="I13" s="9" t="s">
        <v>154</v>
      </c>
      <c r="J13" s="9" t="s">
        <v>155</v>
      </c>
      <c r="K13" s="9" t="s">
        <v>156</v>
      </c>
      <c r="L13" s="9" t="s">
        <v>157</v>
      </c>
      <c r="M13" s="9" t="s">
        <v>158</v>
      </c>
      <c r="N13" s="9" t="s">
        <v>159</v>
      </c>
      <c r="O13" s="9" t="s">
        <v>160</v>
      </c>
      <c r="P13" s="9" t="s">
        <v>161</v>
      </c>
      <c r="Q13" s="9" t="s">
        <v>162</v>
      </c>
      <c r="R13" s="9" t="s">
        <v>163</v>
      </c>
      <c r="S13" s="9" t="s">
        <v>164</v>
      </c>
      <c r="T13" s="9" t="s">
        <v>165</v>
      </c>
      <c r="U13" s="9" t="s">
        <v>166</v>
      </c>
      <c r="V13" s="9" t="s">
        <v>167</v>
      </c>
      <c r="W13" s="9" t="s">
        <v>168</v>
      </c>
    </row>
    <row r="14" spans="1:23" ht="12.5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2.5" x14ac:dyDescent="0.25">
      <c r="A15" s="90" t="s">
        <v>169</v>
      </c>
      <c r="B15" s="3" t="s">
        <v>171</v>
      </c>
      <c r="C15" s="5">
        <f>SUM(D15:W15)</f>
        <v>6</v>
      </c>
      <c r="D15" s="3"/>
      <c r="E15" s="3"/>
      <c r="F15" s="3"/>
      <c r="G15" s="3"/>
      <c r="H15" s="3"/>
      <c r="I15" s="3"/>
      <c r="J15" s="3"/>
      <c r="K15" s="3"/>
      <c r="L15" s="3"/>
      <c r="M15" s="3">
        <v>1</v>
      </c>
      <c r="N15" s="3">
        <v>1</v>
      </c>
      <c r="O15" s="3"/>
      <c r="P15" s="3">
        <v>3</v>
      </c>
      <c r="Q15" s="3"/>
      <c r="R15" s="3"/>
      <c r="S15" s="3"/>
      <c r="T15" s="3"/>
      <c r="U15" s="3"/>
      <c r="V15" s="3"/>
      <c r="W15" s="3">
        <v>1</v>
      </c>
    </row>
    <row r="16" spans="1:23" ht="12.5" x14ac:dyDescent="0.25">
      <c r="A16" s="90" t="s">
        <v>169</v>
      </c>
      <c r="B16" s="3" t="s">
        <v>172</v>
      </c>
      <c r="C16" s="5">
        <f t="shared" ref="C16:C79" si="2">SUM(D16:W16)</f>
        <v>6</v>
      </c>
      <c r="D16" s="3"/>
      <c r="E16" s="3"/>
      <c r="F16" s="3"/>
      <c r="G16" s="3">
        <v>1</v>
      </c>
      <c r="I16" s="3"/>
      <c r="J16" s="3"/>
      <c r="K16" s="3"/>
      <c r="L16" s="3"/>
      <c r="M16" s="3">
        <v>2</v>
      </c>
      <c r="N16" s="3"/>
      <c r="O16" s="3">
        <v>1</v>
      </c>
      <c r="P16" s="3">
        <v>2</v>
      </c>
      <c r="Q16" s="3"/>
      <c r="R16" s="3"/>
      <c r="S16" s="3"/>
      <c r="T16" s="3"/>
      <c r="U16" s="3"/>
      <c r="V16" s="3"/>
      <c r="W16" s="3"/>
    </row>
    <row r="17" spans="1:23" ht="12.5" x14ac:dyDescent="0.25">
      <c r="A17" s="57" t="s">
        <v>25</v>
      </c>
      <c r="B17" s="53" t="s">
        <v>39</v>
      </c>
      <c r="C17" s="55">
        <f t="shared" si="2"/>
        <v>264</v>
      </c>
      <c r="D17" s="3"/>
      <c r="E17" s="3">
        <v>33</v>
      </c>
      <c r="F17" s="3">
        <v>1</v>
      </c>
      <c r="G17" s="3">
        <v>8</v>
      </c>
      <c r="H17" s="3"/>
      <c r="I17" s="3"/>
      <c r="J17" s="3">
        <v>1</v>
      </c>
      <c r="K17" s="3"/>
      <c r="L17" s="3">
        <v>1</v>
      </c>
      <c r="M17" s="3">
        <v>71</v>
      </c>
      <c r="N17" s="3">
        <v>1</v>
      </c>
      <c r="O17" s="3">
        <v>89</v>
      </c>
      <c r="P17" s="3">
        <v>58</v>
      </c>
      <c r="Q17" s="3"/>
      <c r="R17" s="3"/>
      <c r="S17" s="3"/>
      <c r="T17" s="3">
        <v>1</v>
      </c>
      <c r="U17" s="3"/>
      <c r="V17" s="3"/>
      <c r="W17" s="3"/>
    </row>
    <row r="18" spans="1:23" ht="12.5" x14ac:dyDescent="0.25">
      <c r="A18" s="57" t="s">
        <v>25</v>
      </c>
      <c r="B18" s="53" t="s">
        <v>40</v>
      </c>
      <c r="C18" s="55">
        <f t="shared" si="2"/>
        <v>274</v>
      </c>
      <c r="D18" s="3">
        <v>1</v>
      </c>
      <c r="E18" s="3"/>
      <c r="F18" s="3"/>
      <c r="G18" s="3"/>
      <c r="H18" s="3">
        <v>19</v>
      </c>
      <c r="I18" s="3"/>
      <c r="J18" s="3">
        <v>10</v>
      </c>
      <c r="K18" s="3">
        <v>5</v>
      </c>
      <c r="L18" s="3">
        <v>5</v>
      </c>
      <c r="M18" s="3">
        <v>3</v>
      </c>
      <c r="N18" s="3">
        <v>125</v>
      </c>
      <c r="O18" s="3"/>
      <c r="P18" s="73">
        <v>2</v>
      </c>
      <c r="Q18" s="3"/>
      <c r="R18" s="3">
        <v>6</v>
      </c>
      <c r="S18" s="3">
        <v>21</v>
      </c>
      <c r="T18" s="3">
        <v>19</v>
      </c>
      <c r="U18" s="3">
        <v>28</v>
      </c>
      <c r="V18" s="3">
        <v>27</v>
      </c>
      <c r="W18" s="3">
        <v>3</v>
      </c>
    </row>
    <row r="19" spans="1:23" ht="12.5" x14ac:dyDescent="0.25">
      <c r="A19" s="57" t="s">
        <v>25</v>
      </c>
      <c r="B19" s="53" t="s">
        <v>41</v>
      </c>
      <c r="C19" s="55">
        <f t="shared" si="2"/>
        <v>421</v>
      </c>
      <c r="D19" s="3">
        <v>2</v>
      </c>
      <c r="E19" s="3">
        <v>34</v>
      </c>
      <c r="F19" s="3">
        <v>3</v>
      </c>
      <c r="G19" s="3">
        <v>8</v>
      </c>
      <c r="H19" s="3"/>
      <c r="I19" s="3"/>
      <c r="J19" s="3"/>
      <c r="K19" s="3">
        <v>5</v>
      </c>
      <c r="L19" s="3">
        <v>6</v>
      </c>
      <c r="M19" s="3">
        <v>69</v>
      </c>
      <c r="N19" s="73">
        <v>128</v>
      </c>
      <c r="O19" s="3">
        <v>70</v>
      </c>
      <c r="P19" s="3">
        <v>67</v>
      </c>
      <c r="Q19" s="3"/>
      <c r="R19" s="3"/>
      <c r="S19" s="3"/>
      <c r="T19" s="3"/>
      <c r="U19" s="3">
        <v>13</v>
      </c>
      <c r="V19" s="3">
        <v>16</v>
      </c>
      <c r="W19" s="3"/>
    </row>
    <row r="20" spans="1:23" ht="12.5" x14ac:dyDescent="0.25">
      <c r="A20" s="90" t="s">
        <v>25</v>
      </c>
      <c r="B20" s="3" t="s">
        <v>194</v>
      </c>
      <c r="C20" s="5">
        <f t="shared" si="2"/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2.5" x14ac:dyDescent="0.25">
      <c r="A21" s="90" t="s">
        <v>25</v>
      </c>
      <c r="B21" s="3" t="s">
        <v>195</v>
      </c>
      <c r="C21" s="5">
        <f t="shared" si="2"/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2.5" x14ac:dyDescent="0.25">
      <c r="A22" s="90" t="s">
        <v>25</v>
      </c>
      <c r="B22" s="3" t="s">
        <v>196</v>
      </c>
      <c r="C22" s="5">
        <f t="shared" si="2"/>
        <v>182</v>
      </c>
      <c r="D22" s="3"/>
      <c r="E22" s="3"/>
      <c r="F22" s="3"/>
      <c r="G22" s="3">
        <v>1</v>
      </c>
      <c r="H22" s="3">
        <v>19</v>
      </c>
      <c r="I22" s="3"/>
      <c r="J22" s="3">
        <v>11</v>
      </c>
      <c r="K22" s="3"/>
      <c r="L22" s="3"/>
      <c r="M22" s="3">
        <v>6</v>
      </c>
      <c r="N22" s="3">
        <v>80</v>
      </c>
      <c r="O22" s="3">
        <v>5</v>
      </c>
      <c r="P22" s="3">
        <v>1</v>
      </c>
      <c r="Q22" s="3"/>
      <c r="R22" s="3">
        <v>5</v>
      </c>
      <c r="S22" s="3">
        <v>19</v>
      </c>
      <c r="T22" s="3">
        <v>18</v>
      </c>
      <c r="U22" s="3">
        <v>8</v>
      </c>
      <c r="V22" s="3">
        <v>6</v>
      </c>
      <c r="W22" s="3">
        <v>3</v>
      </c>
    </row>
    <row r="23" spans="1:23" ht="12.5" x14ac:dyDescent="0.25">
      <c r="A23" s="90" t="s">
        <v>25</v>
      </c>
      <c r="B23" s="3" t="s">
        <v>83</v>
      </c>
      <c r="C23" s="5">
        <f t="shared" si="2"/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2.5" x14ac:dyDescent="0.25">
      <c r="A24" s="90" t="s">
        <v>25</v>
      </c>
      <c r="B24" s="3" t="s">
        <v>129</v>
      </c>
      <c r="C24" s="5">
        <f t="shared" si="2"/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>
        <v>3</v>
      </c>
      <c r="Q24" s="3"/>
      <c r="R24" s="3"/>
      <c r="S24" s="3"/>
      <c r="T24" s="3"/>
      <c r="U24" s="3"/>
      <c r="V24" s="3"/>
      <c r="W24" s="3"/>
    </row>
    <row r="25" spans="1:23" ht="12.5" x14ac:dyDescent="0.25">
      <c r="A25" s="90" t="s">
        <v>25</v>
      </c>
      <c r="B25" s="3" t="s">
        <v>197</v>
      </c>
      <c r="C25" s="5">
        <f t="shared" si="2"/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>
        <v>1</v>
      </c>
      <c r="V25" s="3"/>
      <c r="W25" s="3"/>
    </row>
    <row r="26" spans="1:23" ht="12.5" x14ac:dyDescent="0.25">
      <c r="A26" s="90" t="s">
        <v>25</v>
      </c>
      <c r="B26" s="3" t="s">
        <v>142</v>
      </c>
      <c r="C26" s="5">
        <f t="shared" si="2"/>
        <v>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>
        <v>2</v>
      </c>
      <c r="W26" s="3"/>
    </row>
    <row r="27" spans="1:23" ht="12.5" x14ac:dyDescent="0.25">
      <c r="A27" s="90" t="s">
        <v>25</v>
      </c>
      <c r="B27" s="3" t="s">
        <v>116</v>
      </c>
      <c r="C27" s="5">
        <f t="shared" si="2"/>
        <v>20</v>
      </c>
      <c r="D27" s="3"/>
      <c r="E27" s="3"/>
      <c r="F27" s="3"/>
      <c r="G27" s="3"/>
      <c r="H27" s="3"/>
      <c r="I27" s="3"/>
      <c r="J27" s="3">
        <v>1</v>
      </c>
      <c r="K27" s="3"/>
      <c r="L27" s="3"/>
      <c r="M27" s="3">
        <v>1</v>
      </c>
      <c r="N27" s="3"/>
      <c r="O27" s="3">
        <v>16</v>
      </c>
      <c r="P27" s="3">
        <v>1</v>
      </c>
      <c r="Q27" s="3"/>
      <c r="R27" s="3"/>
      <c r="S27" s="3"/>
      <c r="T27" s="3">
        <v>1</v>
      </c>
      <c r="U27" s="3"/>
      <c r="V27" s="3"/>
      <c r="W27" s="3"/>
    </row>
    <row r="28" spans="1:23" ht="12.5" x14ac:dyDescent="0.25">
      <c r="A28" s="90" t="s">
        <v>25</v>
      </c>
      <c r="B28" s="3" t="s">
        <v>122</v>
      </c>
      <c r="C28" s="5">
        <f t="shared" si="2"/>
        <v>2</v>
      </c>
      <c r="D28" s="3"/>
      <c r="E28" s="3"/>
      <c r="F28" s="3"/>
      <c r="G28" s="3"/>
      <c r="H28" s="3"/>
      <c r="I28" s="3"/>
      <c r="J28" s="3"/>
      <c r="K28" s="3"/>
      <c r="L28" s="3"/>
      <c r="M28" s="3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2.5" x14ac:dyDescent="0.25">
      <c r="A29" s="90" t="s">
        <v>25</v>
      </c>
      <c r="B29" s="3" t="s">
        <v>198</v>
      </c>
      <c r="C29" s="5">
        <f t="shared" si="2"/>
        <v>8</v>
      </c>
      <c r="D29" s="3"/>
      <c r="E29" s="3"/>
      <c r="F29" s="3"/>
      <c r="G29" s="3"/>
      <c r="H29" s="3"/>
      <c r="I29" s="3"/>
      <c r="J29" s="3"/>
      <c r="K29" s="3"/>
      <c r="L29" s="3"/>
      <c r="M29" s="3">
        <v>3</v>
      </c>
      <c r="N29" s="3"/>
      <c r="O29" s="3">
        <v>1</v>
      </c>
      <c r="P29" s="3">
        <v>3</v>
      </c>
      <c r="Q29" s="3">
        <v>1</v>
      </c>
      <c r="R29" s="3"/>
      <c r="S29" s="3"/>
      <c r="T29" s="3"/>
      <c r="U29" s="3"/>
      <c r="V29" s="3"/>
      <c r="W29" s="3"/>
    </row>
    <row r="30" spans="1:23" ht="12.5" x14ac:dyDescent="0.25">
      <c r="A30" s="90" t="s">
        <v>25</v>
      </c>
      <c r="B30" s="3" t="s">
        <v>93</v>
      </c>
      <c r="C30" s="5">
        <f t="shared" si="2"/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2.5" x14ac:dyDescent="0.25">
      <c r="A31" s="90" t="s">
        <v>25</v>
      </c>
      <c r="B31" s="3" t="s">
        <v>73</v>
      </c>
      <c r="C31" s="5">
        <f t="shared" si="2"/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2.5" x14ac:dyDescent="0.25">
      <c r="A32" s="90" t="s">
        <v>25</v>
      </c>
      <c r="B32" s="3" t="s">
        <v>199</v>
      </c>
      <c r="C32" s="5">
        <f t="shared" si="2"/>
        <v>2</v>
      </c>
      <c r="D32" s="3"/>
      <c r="E32" s="3"/>
      <c r="F32" s="3"/>
      <c r="G32" s="3"/>
      <c r="H32" s="3"/>
      <c r="I32" s="3"/>
      <c r="J32" s="3"/>
      <c r="K32" s="3"/>
      <c r="L32" s="3"/>
      <c r="M32" s="3">
        <v>2</v>
      </c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2.5" x14ac:dyDescent="0.25">
      <c r="A33" s="90" t="s">
        <v>25</v>
      </c>
      <c r="B33" s="3" t="s">
        <v>200</v>
      </c>
      <c r="C33" s="5">
        <f t="shared" si="2"/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2.5" x14ac:dyDescent="0.25">
      <c r="A34" s="90" t="s">
        <v>25</v>
      </c>
      <c r="B34" s="3" t="s">
        <v>201</v>
      </c>
      <c r="C34" s="5">
        <f t="shared" si="2"/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2.5" x14ac:dyDescent="0.25">
      <c r="A35" s="90" t="s">
        <v>25</v>
      </c>
      <c r="B35" s="3" t="s">
        <v>202</v>
      </c>
      <c r="C35" s="5">
        <f t="shared" si="2"/>
        <v>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2.5" x14ac:dyDescent="0.25">
      <c r="A36" s="90" t="s">
        <v>25</v>
      </c>
      <c r="B36" s="3" t="s">
        <v>203</v>
      </c>
      <c r="C36" s="5">
        <f t="shared" si="2"/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2.5" x14ac:dyDescent="0.25">
      <c r="A37" s="90" t="s">
        <v>25</v>
      </c>
      <c r="B37" s="3" t="s">
        <v>26</v>
      </c>
      <c r="C37" s="5">
        <f t="shared" si="2"/>
        <v>2</v>
      </c>
      <c r="D37" s="3">
        <v>1</v>
      </c>
      <c r="E37" s="3"/>
      <c r="F37" s="3"/>
      <c r="G37" s="3"/>
      <c r="H37" s="3"/>
      <c r="I37" s="3"/>
      <c r="J37" s="3"/>
      <c r="K37" s="3"/>
      <c r="L37" s="3"/>
      <c r="M37" s="3">
        <v>1</v>
      </c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2.5" x14ac:dyDescent="0.25">
      <c r="A38" s="90" t="s">
        <v>25</v>
      </c>
      <c r="B38" s="3" t="s">
        <v>204</v>
      </c>
      <c r="C38" s="5">
        <f t="shared" si="2"/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2.5" x14ac:dyDescent="0.25">
      <c r="A39" s="90" t="s">
        <v>25</v>
      </c>
      <c r="B39" s="3" t="s">
        <v>205</v>
      </c>
      <c r="C39" s="5">
        <f t="shared" si="2"/>
        <v>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2.5" x14ac:dyDescent="0.25">
      <c r="A40" s="90" t="s">
        <v>25</v>
      </c>
      <c r="B40" s="3" t="s">
        <v>206</v>
      </c>
      <c r="C40" s="5">
        <f t="shared" si="2"/>
        <v>1</v>
      </c>
      <c r="D40" s="3"/>
      <c r="E40" s="3"/>
      <c r="F40" s="3"/>
      <c r="G40" s="3"/>
      <c r="H40" s="3"/>
      <c r="I40" s="3"/>
      <c r="J40" s="3"/>
      <c r="K40" s="3"/>
      <c r="L40" s="3">
        <v>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2.5" x14ac:dyDescent="0.25">
      <c r="A41" s="90" t="s">
        <v>25</v>
      </c>
      <c r="B41" s="3" t="s">
        <v>207</v>
      </c>
      <c r="C41" s="5">
        <f t="shared" si="2"/>
        <v>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v>2</v>
      </c>
      <c r="O41" s="3"/>
      <c r="P41" s="3"/>
      <c r="Q41" s="3"/>
      <c r="R41" s="3"/>
      <c r="S41" s="3"/>
      <c r="T41" s="3"/>
      <c r="U41" s="3"/>
      <c r="V41" s="3"/>
      <c r="W41" s="3"/>
    </row>
    <row r="42" spans="1:23" ht="12.5" x14ac:dyDescent="0.25">
      <c r="A42" s="90" t="s">
        <v>25</v>
      </c>
      <c r="B42" s="3" t="s">
        <v>123</v>
      </c>
      <c r="C42" s="5">
        <f t="shared" si="2"/>
        <v>2</v>
      </c>
      <c r="D42" s="3"/>
      <c r="E42" s="3"/>
      <c r="F42" s="3"/>
      <c r="G42" s="3"/>
      <c r="H42" s="3"/>
      <c r="I42" s="3"/>
      <c r="J42" s="3"/>
      <c r="K42" s="3"/>
      <c r="L42" s="3"/>
      <c r="M42" s="3">
        <v>2</v>
      </c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2.5" x14ac:dyDescent="0.25">
      <c r="A43" s="90" t="s">
        <v>25</v>
      </c>
      <c r="B43" s="3" t="s">
        <v>208</v>
      </c>
      <c r="C43" s="5">
        <f t="shared" si="2"/>
        <v>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2.5" x14ac:dyDescent="0.25">
      <c r="A44" s="90" t="s">
        <v>25</v>
      </c>
      <c r="B44" s="3" t="s">
        <v>173</v>
      </c>
      <c r="C44" s="5">
        <f t="shared" si="2"/>
        <v>1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</v>
      </c>
      <c r="U44" s="3"/>
      <c r="V44" s="3"/>
      <c r="W44" s="3"/>
    </row>
    <row r="45" spans="1:23" ht="12.5" x14ac:dyDescent="0.25">
      <c r="A45" s="90" t="s">
        <v>25</v>
      </c>
      <c r="B45" s="3" t="s">
        <v>209</v>
      </c>
      <c r="C45" s="5">
        <f t="shared" si="2"/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2.5" x14ac:dyDescent="0.25">
      <c r="A46" s="90" t="s">
        <v>118</v>
      </c>
      <c r="B46" s="3" t="s">
        <v>125</v>
      </c>
      <c r="C46" s="5">
        <f t="shared" si="2"/>
        <v>32</v>
      </c>
      <c r="D46" s="3">
        <v>1</v>
      </c>
      <c r="E46" s="3">
        <v>1</v>
      </c>
      <c r="F46" s="3"/>
      <c r="G46" s="3"/>
      <c r="H46" s="3">
        <v>1</v>
      </c>
      <c r="I46" s="3"/>
      <c r="J46" s="3"/>
      <c r="K46" s="3">
        <v>1</v>
      </c>
      <c r="L46" s="3"/>
      <c r="M46" s="3">
        <v>1</v>
      </c>
      <c r="N46" s="3">
        <v>18</v>
      </c>
      <c r="O46" s="3">
        <v>2</v>
      </c>
      <c r="P46" s="3">
        <v>4</v>
      </c>
      <c r="Q46" s="3"/>
      <c r="R46" s="3"/>
      <c r="S46" s="3">
        <v>1</v>
      </c>
      <c r="T46" s="3"/>
      <c r="U46" s="3"/>
      <c r="V46" s="3">
        <v>2</v>
      </c>
      <c r="W46" s="3"/>
    </row>
    <row r="47" spans="1:23" ht="12.5" x14ac:dyDescent="0.25">
      <c r="A47" s="90" t="s">
        <v>118</v>
      </c>
      <c r="B47" s="3" t="s">
        <v>119</v>
      </c>
      <c r="C47" s="5">
        <f t="shared" si="2"/>
        <v>13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v>2</v>
      </c>
      <c r="O47" s="3">
        <v>8</v>
      </c>
      <c r="P47" s="3">
        <v>1</v>
      </c>
      <c r="Q47" s="3"/>
      <c r="R47" s="3"/>
      <c r="S47" s="3"/>
      <c r="T47" s="3"/>
      <c r="U47" s="3"/>
      <c r="V47" s="3">
        <v>2</v>
      </c>
      <c r="W47" s="3"/>
    </row>
    <row r="48" spans="1:23" ht="12.5" x14ac:dyDescent="0.25">
      <c r="A48" s="90" t="s">
        <v>118</v>
      </c>
      <c r="B48" s="3" t="s">
        <v>177</v>
      </c>
      <c r="C48" s="5">
        <f t="shared" si="2"/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v>3</v>
      </c>
      <c r="O48" s="3"/>
      <c r="P48" s="3"/>
      <c r="Q48" s="3"/>
      <c r="R48" s="3"/>
      <c r="S48" s="3"/>
      <c r="T48" s="3"/>
      <c r="U48" s="3"/>
      <c r="V48" s="3"/>
      <c r="W48" s="3"/>
    </row>
    <row r="49" spans="1:23" ht="12.5" x14ac:dyDescent="0.25">
      <c r="A49" s="90" t="s">
        <v>118</v>
      </c>
      <c r="B49" s="3" t="s">
        <v>174</v>
      </c>
      <c r="C49" s="5">
        <f t="shared" si="2"/>
        <v>2</v>
      </c>
      <c r="D49" s="3">
        <v>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>
        <v>1</v>
      </c>
      <c r="Q49" s="3"/>
      <c r="R49" s="3"/>
      <c r="S49" s="3"/>
      <c r="T49" s="3"/>
      <c r="U49" s="3"/>
      <c r="V49" s="3"/>
      <c r="W49" s="3"/>
    </row>
    <row r="50" spans="1:23" ht="12.5" x14ac:dyDescent="0.25">
      <c r="A50" s="90" t="s">
        <v>118</v>
      </c>
      <c r="B50" s="3" t="s">
        <v>175</v>
      </c>
      <c r="C50" s="5">
        <f t="shared" si="2"/>
        <v>4</v>
      </c>
      <c r="D50" s="3"/>
      <c r="E50" s="3"/>
      <c r="F50" s="3"/>
      <c r="G50" s="3"/>
      <c r="H50" s="3"/>
      <c r="I50" s="3"/>
      <c r="J50" s="3"/>
      <c r="K50" s="3"/>
      <c r="L50" s="3"/>
      <c r="M50" s="3">
        <v>1</v>
      </c>
      <c r="N50" s="3"/>
      <c r="O50" s="3">
        <v>1</v>
      </c>
      <c r="P50" s="3">
        <v>1</v>
      </c>
      <c r="Q50" s="3">
        <v>1</v>
      </c>
      <c r="R50" s="3"/>
      <c r="S50" s="3"/>
      <c r="T50" s="3"/>
      <c r="U50" s="3"/>
      <c r="V50" s="3"/>
      <c r="W50" s="3"/>
    </row>
    <row r="51" spans="1:23" ht="12.5" x14ac:dyDescent="0.25">
      <c r="A51" s="90" t="s">
        <v>118</v>
      </c>
      <c r="B51" s="3" t="s">
        <v>176</v>
      </c>
      <c r="C51" s="5">
        <f t="shared" si="2"/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2</v>
      </c>
      <c r="P51" s="3"/>
      <c r="Q51" s="3">
        <v>1</v>
      </c>
      <c r="R51" s="3"/>
      <c r="S51" s="3"/>
      <c r="T51" s="3"/>
      <c r="U51" s="3"/>
      <c r="V51" s="3"/>
      <c r="W51" s="3"/>
    </row>
    <row r="52" spans="1:23" ht="12.5" x14ac:dyDescent="0.25">
      <c r="A52" s="90" t="s">
        <v>118</v>
      </c>
      <c r="B52" s="3" t="s">
        <v>210</v>
      </c>
      <c r="C52" s="5">
        <f t="shared" si="2"/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2.5" x14ac:dyDescent="0.25">
      <c r="A53" s="90" t="s">
        <v>118</v>
      </c>
      <c r="B53" s="3" t="s">
        <v>211</v>
      </c>
      <c r="C53" s="5">
        <f t="shared" si="2"/>
        <v>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>
        <v>2</v>
      </c>
      <c r="O53" s="3"/>
      <c r="P53" s="3"/>
      <c r="Q53" s="3"/>
      <c r="R53" s="3"/>
      <c r="S53" s="3"/>
      <c r="T53" s="3"/>
      <c r="U53" s="3"/>
      <c r="V53" s="3"/>
      <c r="W53" s="3"/>
    </row>
    <row r="54" spans="1:23" ht="12.5" x14ac:dyDescent="0.25">
      <c r="A54" s="90" t="s">
        <v>118</v>
      </c>
      <c r="B54" s="3" t="s">
        <v>212</v>
      </c>
      <c r="C54" s="5">
        <f t="shared" si="2"/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2.5" x14ac:dyDescent="0.25">
      <c r="A55" s="90" t="s">
        <v>118</v>
      </c>
      <c r="B55" s="3" t="s">
        <v>213</v>
      </c>
      <c r="C55" s="5">
        <f t="shared" si="2"/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2.5" x14ac:dyDescent="0.25">
      <c r="A56" s="90" t="s">
        <v>118</v>
      </c>
      <c r="B56" s="3" t="s">
        <v>214</v>
      </c>
      <c r="C56" s="5">
        <f t="shared" si="2"/>
        <v>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2.5" x14ac:dyDescent="0.25">
      <c r="A57" s="90" t="s">
        <v>118</v>
      </c>
      <c r="B57" s="3" t="s">
        <v>215</v>
      </c>
      <c r="C57" s="5">
        <f t="shared" si="2"/>
        <v>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2.5" x14ac:dyDescent="0.25">
      <c r="A58" s="90" t="s">
        <v>118</v>
      </c>
      <c r="B58" s="3" t="s">
        <v>216</v>
      </c>
      <c r="C58" s="5">
        <f t="shared" si="2"/>
        <v>1</v>
      </c>
      <c r="D58" s="3"/>
      <c r="E58" s="3"/>
      <c r="F58" s="3"/>
      <c r="G58" s="3"/>
      <c r="H58" s="3"/>
      <c r="I58" s="3"/>
      <c r="J58" s="3"/>
      <c r="K58" s="3">
        <v>1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2.5" x14ac:dyDescent="0.25">
      <c r="A59" s="90" t="s">
        <v>118</v>
      </c>
      <c r="B59" s="3" t="s">
        <v>217</v>
      </c>
      <c r="C59" s="5">
        <f t="shared" si="2"/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2.5" x14ac:dyDescent="0.25">
      <c r="A60" s="90" t="s">
        <v>118</v>
      </c>
      <c r="B60" s="3" t="s">
        <v>218</v>
      </c>
      <c r="C60" s="5">
        <f t="shared" si="2"/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2.5" x14ac:dyDescent="0.25">
      <c r="A61" s="90" t="s">
        <v>118</v>
      </c>
      <c r="B61" s="3" t="s">
        <v>219</v>
      </c>
      <c r="C61" s="5">
        <f t="shared" si="2"/>
        <v>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2.5" x14ac:dyDescent="0.25">
      <c r="A62" s="90" t="s">
        <v>118</v>
      </c>
      <c r="B62" s="3" t="s">
        <v>220</v>
      </c>
      <c r="C62" s="5">
        <f t="shared" si="2"/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2.5" x14ac:dyDescent="0.25">
      <c r="A63" s="90" t="s">
        <v>118</v>
      </c>
      <c r="B63" s="3" t="s">
        <v>221</v>
      </c>
      <c r="C63" s="5">
        <f t="shared" si="2"/>
        <v>2</v>
      </c>
      <c r="D63" s="3">
        <v>2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2.5" x14ac:dyDescent="0.25">
      <c r="A64" s="57" t="s">
        <v>42</v>
      </c>
      <c r="B64" s="53" t="s">
        <v>43</v>
      </c>
      <c r="C64" s="55">
        <f t="shared" si="2"/>
        <v>340</v>
      </c>
      <c r="D64" s="3">
        <v>1</v>
      </c>
      <c r="E64" s="3">
        <v>18</v>
      </c>
      <c r="F64" s="3">
        <v>22</v>
      </c>
      <c r="G64" s="3">
        <v>51</v>
      </c>
      <c r="H64" s="3">
        <v>58</v>
      </c>
      <c r="I64" s="3">
        <v>49</v>
      </c>
      <c r="J64" s="3">
        <v>46</v>
      </c>
      <c r="K64" s="3">
        <v>4</v>
      </c>
      <c r="L64" s="3">
        <v>2</v>
      </c>
      <c r="M64" s="3">
        <v>2</v>
      </c>
      <c r="N64" s="3"/>
      <c r="O64" s="3">
        <v>5</v>
      </c>
      <c r="P64" s="3">
        <v>7</v>
      </c>
      <c r="Q64" s="3"/>
      <c r="R64" s="3">
        <v>3</v>
      </c>
      <c r="S64" s="3">
        <v>1</v>
      </c>
      <c r="T64" s="3">
        <v>1</v>
      </c>
      <c r="U64" s="3">
        <v>38</v>
      </c>
      <c r="V64" s="3">
        <v>32</v>
      </c>
      <c r="W64" s="3"/>
    </row>
    <row r="65" spans="1:23" ht="12.5" x14ac:dyDescent="0.25">
      <c r="A65" s="57" t="s">
        <v>42</v>
      </c>
      <c r="B65" s="53" t="s">
        <v>44</v>
      </c>
      <c r="C65" s="55">
        <f t="shared" si="2"/>
        <v>264</v>
      </c>
      <c r="D65" s="3"/>
      <c r="E65" s="3">
        <v>12</v>
      </c>
      <c r="F65" s="36">
        <v>21</v>
      </c>
      <c r="G65" s="3">
        <v>38</v>
      </c>
      <c r="H65" s="3">
        <v>41</v>
      </c>
      <c r="I65" s="3">
        <v>35</v>
      </c>
      <c r="J65" s="3">
        <v>20</v>
      </c>
      <c r="K65" s="3">
        <v>4</v>
      </c>
      <c r="L65" s="3">
        <v>2</v>
      </c>
      <c r="M65" s="3">
        <v>1</v>
      </c>
      <c r="N65" s="3"/>
      <c r="O65" s="3">
        <v>4</v>
      </c>
      <c r="P65" s="3">
        <v>7</v>
      </c>
      <c r="Q65" s="3">
        <v>1</v>
      </c>
      <c r="R65" s="3">
        <v>3</v>
      </c>
      <c r="S65" s="3">
        <v>1</v>
      </c>
      <c r="T65" s="3">
        <v>1</v>
      </c>
      <c r="U65" s="3">
        <v>36</v>
      </c>
      <c r="V65" s="3">
        <v>37</v>
      </c>
      <c r="W65" s="3"/>
    </row>
    <row r="66" spans="1:23" ht="12.5" x14ac:dyDescent="0.25">
      <c r="A66" s="90" t="s">
        <v>42</v>
      </c>
      <c r="B66" s="3" t="s">
        <v>87</v>
      </c>
      <c r="C66" s="5">
        <f t="shared" si="2"/>
        <v>2</v>
      </c>
      <c r="D66" s="3"/>
      <c r="E66" s="3"/>
      <c r="F66" s="3">
        <v>1</v>
      </c>
      <c r="G66" s="3"/>
      <c r="H66" s="3"/>
      <c r="I66" s="3"/>
      <c r="J66" s="3"/>
      <c r="K66" s="3"/>
      <c r="L66" s="3"/>
      <c r="M66" s="3"/>
      <c r="N66" s="3"/>
      <c r="O66" s="3"/>
      <c r="P66" s="3">
        <v>1</v>
      </c>
      <c r="Q66" s="3"/>
      <c r="R66" s="3"/>
      <c r="S66" s="3"/>
      <c r="T66" s="3"/>
      <c r="U66" s="3"/>
      <c r="V66" s="3"/>
      <c r="W66" s="3"/>
    </row>
    <row r="67" spans="1:23" ht="12.5" x14ac:dyDescent="0.25">
      <c r="A67" s="90" t="s">
        <v>42</v>
      </c>
      <c r="B67" s="3" t="s">
        <v>222</v>
      </c>
      <c r="C67" s="5">
        <f t="shared" si="2"/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2.5" x14ac:dyDescent="0.25">
      <c r="A68" s="90" t="s">
        <v>42</v>
      </c>
      <c r="B68" s="3" t="s">
        <v>223</v>
      </c>
      <c r="C68" s="5">
        <f t="shared" si="2"/>
        <v>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2.5" x14ac:dyDescent="0.25">
      <c r="A69" s="90" t="s">
        <v>42</v>
      </c>
      <c r="B69" s="3" t="s">
        <v>224</v>
      </c>
      <c r="C69" s="5">
        <f t="shared" si="2"/>
        <v>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2.5" x14ac:dyDescent="0.25">
      <c r="A70" s="90" t="s">
        <v>42</v>
      </c>
      <c r="B70" s="3" t="s">
        <v>225</v>
      </c>
      <c r="C70" s="5">
        <f t="shared" si="2"/>
        <v>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2.5" x14ac:dyDescent="0.25">
      <c r="A71" s="90" t="s">
        <v>42</v>
      </c>
      <c r="B71" s="3" t="s">
        <v>226</v>
      </c>
      <c r="C71" s="5">
        <f t="shared" si="2"/>
        <v>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2.5" x14ac:dyDescent="0.25">
      <c r="A72" s="90" t="s">
        <v>42</v>
      </c>
      <c r="B72" s="3" t="s">
        <v>227</v>
      </c>
      <c r="C72" s="5">
        <f t="shared" si="2"/>
        <v>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</v>
      </c>
      <c r="V72" s="3">
        <v>3</v>
      </c>
      <c r="W72" s="3"/>
    </row>
    <row r="73" spans="1:23" ht="12.5" x14ac:dyDescent="0.25">
      <c r="A73" s="90" t="s">
        <v>42</v>
      </c>
      <c r="B73" s="3" t="s">
        <v>67</v>
      </c>
      <c r="C73" s="5">
        <f t="shared" si="2"/>
        <v>3</v>
      </c>
      <c r="D73" s="3"/>
      <c r="E73" s="3"/>
      <c r="F73" s="3"/>
      <c r="G73" s="3"/>
      <c r="H73" s="3">
        <v>2</v>
      </c>
      <c r="I73" s="3"/>
      <c r="J73" s="3">
        <v>1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2.5" x14ac:dyDescent="0.25">
      <c r="A74" s="90" t="s">
        <v>42</v>
      </c>
      <c r="B74" s="3" t="s">
        <v>228</v>
      </c>
      <c r="C74" s="5">
        <f t="shared" si="2"/>
        <v>1</v>
      </c>
      <c r="D74" s="3"/>
      <c r="E74" s="3"/>
      <c r="F74" s="3"/>
      <c r="G74" s="3"/>
      <c r="H74" s="3"/>
      <c r="I74" s="3"/>
      <c r="J74" s="3">
        <v>1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2.5" x14ac:dyDescent="0.25">
      <c r="A75" s="90" t="s">
        <v>42</v>
      </c>
      <c r="B75" s="3" t="s">
        <v>229</v>
      </c>
      <c r="C75" s="5">
        <f t="shared" si="2"/>
        <v>1</v>
      </c>
      <c r="D75" s="3"/>
      <c r="E75" s="3"/>
      <c r="F75" s="3">
        <v>1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2.5" x14ac:dyDescent="0.25">
      <c r="A76" s="90" t="s">
        <v>42</v>
      </c>
      <c r="B76" s="3" t="s">
        <v>230</v>
      </c>
      <c r="C76" s="5">
        <f t="shared" si="2"/>
        <v>3</v>
      </c>
      <c r="D76" s="3"/>
      <c r="E76" s="3"/>
      <c r="F76" s="3"/>
      <c r="G76" s="3"/>
      <c r="H76" s="3"/>
      <c r="I76" s="3"/>
      <c r="J76" s="3"/>
      <c r="K76" s="3"/>
      <c r="L76" s="3"/>
      <c r="M76" s="3">
        <v>1</v>
      </c>
      <c r="N76" s="3">
        <v>1</v>
      </c>
      <c r="O76" s="3"/>
      <c r="P76" s="3"/>
      <c r="Q76" s="3"/>
      <c r="R76" s="3"/>
      <c r="S76" s="3"/>
      <c r="T76" s="3"/>
      <c r="U76" s="3"/>
      <c r="V76" s="3">
        <v>1</v>
      </c>
      <c r="W76" s="3"/>
    </row>
    <row r="77" spans="1:23" ht="12.5" x14ac:dyDescent="0.25">
      <c r="A77" s="90" t="s">
        <v>42</v>
      </c>
      <c r="B77" s="3" t="s">
        <v>77</v>
      </c>
      <c r="C77" s="5">
        <f t="shared" si="2"/>
        <v>1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1</v>
      </c>
      <c r="V77" s="3"/>
      <c r="W77" s="3"/>
    </row>
    <row r="78" spans="1:23" ht="12.5" x14ac:dyDescent="0.25">
      <c r="A78" s="90" t="s">
        <v>42</v>
      </c>
      <c r="B78" s="3" t="s">
        <v>231</v>
      </c>
      <c r="C78" s="5">
        <f t="shared" si="2"/>
        <v>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2.5" x14ac:dyDescent="0.25">
      <c r="A79" s="90" t="s">
        <v>42</v>
      </c>
      <c r="B79" s="3" t="s">
        <v>232</v>
      </c>
      <c r="C79" s="5">
        <f t="shared" si="2"/>
        <v>0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2.5" x14ac:dyDescent="0.25">
      <c r="A80" s="90" t="s">
        <v>42</v>
      </c>
      <c r="B80" s="3" t="s">
        <v>233</v>
      </c>
      <c r="C80" s="5">
        <f t="shared" ref="C80:C143" si="3">SUM(D80:W80)</f>
        <v>1</v>
      </c>
      <c r="D80" s="3"/>
      <c r="E80" s="3">
        <v>1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2.5" x14ac:dyDescent="0.25">
      <c r="A81" s="90" t="s">
        <v>42</v>
      </c>
      <c r="B81" s="3" t="s">
        <v>234</v>
      </c>
      <c r="C81" s="5">
        <f t="shared" si="3"/>
        <v>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2.5" x14ac:dyDescent="0.25">
      <c r="A82" s="90" t="s">
        <v>42</v>
      </c>
      <c r="B82" s="3" t="s">
        <v>235</v>
      </c>
      <c r="C82" s="5">
        <f t="shared" si="3"/>
        <v>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2.5" x14ac:dyDescent="0.25">
      <c r="A83" s="90" t="s">
        <v>42</v>
      </c>
      <c r="B83" s="3" t="s">
        <v>236</v>
      </c>
      <c r="C83" s="5">
        <f t="shared" si="3"/>
        <v>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2.5" x14ac:dyDescent="0.25">
      <c r="A84" s="90" t="s">
        <v>42</v>
      </c>
      <c r="B84" s="3" t="s">
        <v>237</v>
      </c>
      <c r="C84" s="5">
        <f t="shared" si="3"/>
        <v>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2.5" x14ac:dyDescent="0.25">
      <c r="A85" s="90" t="s">
        <v>42</v>
      </c>
      <c r="B85" s="3" t="s">
        <v>238</v>
      </c>
      <c r="C85" s="5">
        <f t="shared" si="3"/>
        <v>6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>
        <v>6</v>
      </c>
      <c r="Q85" s="3"/>
      <c r="R85" s="3"/>
      <c r="S85" s="3"/>
      <c r="T85" s="3"/>
      <c r="U85" s="3"/>
      <c r="V85" s="3"/>
      <c r="W85" s="3"/>
    </row>
    <row r="86" spans="1:23" ht="12.5" x14ac:dyDescent="0.25">
      <c r="A86" s="90" t="s">
        <v>42</v>
      </c>
      <c r="B86" s="3" t="s">
        <v>239</v>
      </c>
      <c r="C86" s="5">
        <f t="shared" si="3"/>
        <v>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2.5" x14ac:dyDescent="0.25">
      <c r="A87" s="90" t="s">
        <v>42</v>
      </c>
      <c r="B87" s="3" t="s">
        <v>240</v>
      </c>
      <c r="C87" s="5">
        <f t="shared" si="3"/>
        <v>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2.5" x14ac:dyDescent="0.25">
      <c r="A88" s="57" t="s">
        <v>27</v>
      </c>
      <c r="B88" s="53" t="s">
        <v>45</v>
      </c>
      <c r="C88" s="55">
        <f t="shared" si="3"/>
        <v>465</v>
      </c>
      <c r="D88" s="3">
        <v>13</v>
      </c>
      <c r="E88" s="3">
        <v>2</v>
      </c>
      <c r="F88" s="3"/>
      <c r="G88" s="3"/>
      <c r="H88" s="3"/>
      <c r="I88" s="3"/>
      <c r="J88" s="3">
        <v>3</v>
      </c>
      <c r="K88" s="3">
        <v>179</v>
      </c>
      <c r="L88" s="3">
        <v>61</v>
      </c>
      <c r="M88" s="3"/>
      <c r="N88" s="3">
        <v>1</v>
      </c>
      <c r="O88" s="3">
        <v>1</v>
      </c>
      <c r="P88" s="3">
        <v>2</v>
      </c>
      <c r="Q88" s="3">
        <v>22</v>
      </c>
      <c r="R88" s="3">
        <v>150</v>
      </c>
      <c r="S88" s="3">
        <v>3</v>
      </c>
      <c r="T88" s="3">
        <v>1</v>
      </c>
      <c r="U88" s="3">
        <v>1</v>
      </c>
      <c r="V88" s="3">
        <v>3</v>
      </c>
      <c r="W88" s="3">
        <v>23</v>
      </c>
    </row>
    <row r="89" spans="1:23" ht="12.5" x14ac:dyDescent="0.25">
      <c r="A89" s="57" t="s">
        <v>27</v>
      </c>
      <c r="B89" s="53" t="s">
        <v>46</v>
      </c>
      <c r="C89" s="55">
        <f t="shared" si="3"/>
        <v>494</v>
      </c>
      <c r="D89" s="3">
        <v>58</v>
      </c>
      <c r="E89" s="3">
        <v>3</v>
      </c>
      <c r="F89" s="3">
        <v>2</v>
      </c>
      <c r="G89" s="3"/>
      <c r="H89" s="3">
        <v>1</v>
      </c>
      <c r="I89" s="3">
        <v>2</v>
      </c>
      <c r="J89" s="3">
        <v>4</v>
      </c>
      <c r="K89" s="3">
        <v>134</v>
      </c>
      <c r="L89" s="3">
        <v>34</v>
      </c>
      <c r="M89" s="3">
        <v>19</v>
      </c>
      <c r="N89" s="3">
        <v>9</v>
      </c>
      <c r="O89" s="3">
        <v>6</v>
      </c>
      <c r="P89" s="3">
        <v>19</v>
      </c>
      <c r="Q89" s="3">
        <v>29</v>
      </c>
      <c r="R89" s="3">
        <v>162</v>
      </c>
      <c r="S89" s="3">
        <v>3</v>
      </c>
      <c r="T89" s="3">
        <v>1</v>
      </c>
      <c r="U89" s="3"/>
      <c r="V89" s="3">
        <v>4</v>
      </c>
      <c r="W89" s="3">
        <v>4</v>
      </c>
    </row>
    <row r="90" spans="1:23" ht="12.5" x14ac:dyDescent="0.25">
      <c r="A90" s="57" t="s">
        <v>27</v>
      </c>
      <c r="B90" s="53" t="s">
        <v>47</v>
      </c>
      <c r="C90" s="55">
        <f t="shared" si="3"/>
        <v>307</v>
      </c>
      <c r="D90" s="3"/>
      <c r="E90" s="3">
        <v>13</v>
      </c>
      <c r="F90" s="3"/>
      <c r="G90" s="3"/>
      <c r="H90" s="3"/>
      <c r="I90" s="3">
        <v>1</v>
      </c>
      <c r="J90" s="36">
        <v>1</v>
      </c>
      <c r="K90" s="3"/>
      <c r="L90" s="3"/>
      <c r="M90" s="3"/>
      <c r="N90" s="3">
        <v>2</v>
      </c>
      <c r="O90" s="3"/>
      <c r="P90" s="3">
        <v>2</v>
      </c>
      <c r="Q90" s="3"/>
      <c r="R90" s="3">
        <v>2</v>
      </c>
      <c r="S90" s="3">
        <v>71</v>
      </c>
      <c r="T90" s="3">
        <v>64</v>
      </c>
      <c r="U90" s="3">
        <v>72</v>
      </c>
      <c r="V90" s="3">
        <v>79</v>
      </c>
      <c r="W90" s="3"/>
    </row>
    <row r="91" spans="1:23" ht="12.5" x14ac:dyDescent="0.25">
      <c r="A91" s="57" t="s">
        <v>27</v>
      </c>
      <c r="B91" s="53" t="s">
        <v>48</v>
      </c>
      <c r="C91" s="55">
        <f t="shared" si="3"/>
        <v>334</v>
      </c>
      <c r="D91" s="3">
        <v>1</v>
      </c>
      <c r="E91" s="3"/>
      <c r="F91" s="3"/>
      <c r="G91" s="3"/>
      <c r="H91" s="3">
        <v>45</v>
      </c>
      <c r="I91" s="3">
        <v>43</v>
      </c>
      <c r="J91" s="36">
        <v>37</v>
      </c>
      <c r="K91" s="3"/>
      <c r="L91" s="3">
        <v>2</v>
      </c>
      <c r="M91" s="3">
        <v>14</v>
      </c>
      <c r="N91" s="3">
        <v>6</v>
      </c>
      <c r="O91" s="3">
        <v>5</v>
      </c>
      <c r="P91" s="3">
        <v>15</v>
      </c>
      <c r="Q91" s="3"/>
      <c r="R91" s="3">
        <v>27</v>
      </c>
      <c r="S91" s="3">
        <v>73</v>
      </c>
      <c r="T91" s="3">
        <v>57</v>
      </c>
      <c r="U91" s="3"/>
      <c r="V91" s="3"/>
      <c r="W91" s="3">
        <v>9</v>
      </c>
    </row>
    <row r="92" spans="1:23" ht="12.5" x14ac:dyDescent="0.25">
      <c r="A92" s="57" t="s">
        <v>27</v>
      </c>
      <c r="B92" s="53" t="s">
        <v>49</v>
      </c>
      <c r="C92" s="55">
        <f t="shared" si="3"/>
        <v>559</v>
      </c>
      <c r="D92" s="3">
        <v>44</v>
      </c>
      <c r="E92" s="3">
        <v>124</v>
      </c>
      <c r="F92" s="3">
        <v>34</v>
      </c>
      <c r="G92" s="3">
        <v>37</v>
      </c>
      <c r="H92" s="3">
        <v>87</v>
      </c>
      <c r="I92" s="3">
        <v>118</v>
      </c>
      <c r="J92" s="36">
        <v>98</v>
      </c>
      <c r="K92" s="3"/>
      <c r="L92" s="3">
        <v>1</v>
      </c>
      <c r="M92" s="3"/>
      <c r="N92" s="3"/>
      <c r="O92" s="3"/>
      <c r="P92" s="3">
        <v>1</v>
      </c>
      <c r="Q92" s="3">
        <v>1</v>
      </c>
      <c r="R92" s="3">
        <v>2</v>
      </c>
      <c r="S92" s="3"/>
      <c r="T92" s="3"/>
      <c r="U92" s="3">
        <v>1</v>
      </c>
      <c r="V92" s="3">
        <v>1</v>
      </c>
      <c r="W92" s="3">
        <v>10</v>
      </c>
    </row>
    <row r="93" spans="1:23" ht="12.5" x14ac:dyDescent="0.25">
      <c r="A93" s="57" t="s">
        <v>27</v>
      </c>
      <c r="B93" s="53" t="s">
        <v>50</v>
      </c>
      <c r="C93" s="55">
        <f t="shared" si="3"/>
        <v>445</v>
      </c>
      <c r="D93" s="3"/>
      <c r="E93" s="3">
        <v>125</v>
      </c>
      <c r="F93" s="3">
        <v>88</v>
      </c>
      <c r="G93" s="3">
        <v>103</v>
      </c>
      <c r="H93" s="3"/>
      <c r="I93" s="3"/>
      <c r="J93" s="36"/>
      <c r="K93" s="3"/>
      <c r="L93" s="3"/>
      <c r="M93" s="3"/>
      <c r="N93" s="3"/>
      <c r="O93" s="3">
        <v>1</v>
      </c>
      <c r="P93" s="3">
        <v>3</v>
      </c>
      <c r="Q93" s="3"/>
      <c r="R93" s="3"/>
      <c r="S93" s="3"/>
      <c r="T93" s="3"/>
      <c r="U93" s="3">
        <v>62</v>
      </c>
      <c r="V93" s="3">
        <v>63</v>
      </c>
      <c r="W93" s="3"/>
    </row>
    <row r="94" spans="1:23" ht="12.5" x14ac:dyDescent="0.25">
      <c r="A94" s="57" t="s">
        <v>27</v>
      </c>
      <c r="B94" s="53" t="s">
        <v>51</v>
      </c>
      <c r="C94" s="55">
        <f t="shared" si="3"/>
        <v>204</v>
      </c>
      <c r="D94" s="3"/>
      <c r="E94" s="3">
        <v>36</v>
      </c>
      <c r="F94" s="3">
        <v>84</v>
      </c>
      <c r="G94" s="3">
        <v>83</v>
      </c>
      <c r="H94" s="3"/>
      <c r="I94" s="3"/>
      <c r="J94" s="36"/>
      <c r="K94" s="3"/>
      <c r="L94" s="3"/>
      <c r="M94" s="3"/>
      <c r="N94" s="3"/>
      <c r="O94" s="3"/>
      <c r="P94" s="3">
        <v>1</v>
      </c>
      <c r="Q94" s="3"/>
      <c r="R94" s="3"/>
      <c r="S94" s="3"/>
      <c r="T94" s="3"/>
      <c r="U94" s="3"/>
      <c r="V94" s="3"/>
      <c r="W94" s="3"/>
    </row>
    <row r="95" spans="1:23" ht="12.5" x14ac:dyDescent="0.25">
      <c r="A95" s="90" t="s">
        <v>27</v>
      </c>
      <c r="B95" s="3" t="s">
        <v>85</v>
      </c>
      <c r="C95" s="5">
        <f t="shared" si="3"/>
        <v>27</v>
      </c>
      <c r="D95" s="3"/>
      <c r="E95" s="3">
        <v>13</v>
      </c>
      <c r="F95" s="3">
        <v>9</v>
      </c>
      <c r="G95" s="3">
        <v>5</v>
      </c>
      <c r="H95" s="3"/>
      <c r="I95" s="3"/>
      <c r="J95" s="3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2.5" x14ac:dyDescent="0.25">
      <c r="A96" s="90" t="s">
        <v>27</v>
      </c>
      <c r="B96" s="3" t="s">
        <v>126</v>
      </c>
      <c r="C96" s="5">
        <f t="shared" si="3"/>
        <v>3</v>
      </c>
      <c r="D96" s="3"/>
      <c r="E96" s="3"/>
      <c r="F96" s="3"/>
      <c r="G96" s="3"/>
      <c r="H96" s="3"/>
      <c r="I96" s="3"/>
      <c r="J96" s="36"/>
      <c r="K96" s="3"/>
      <c r="L96" s="3"/>
      <c r="M96" s="3">
        <v>3</v>
      </c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2.5" x14ac:dyDescent="0.25">
      <c r="A97" s="90" t="s">
        <v>27</v>
      </c>
      <c r="B97" s="3" t="s">
        <v>94</v>
      </c>
      <c r="C97" s="5">
        <f t="shared" si="3"/>
        <v>49</v>
      </c>
      <c r="D97" s="3"/>
      <c r="E97" s="3"/>
      <c r="F97" s="3"/>
      <c r="G97" s="3"/>
      <c r="H97" s="3">
        <v>11</v>
      </c>
      <c r="I97" s="3">
        <v>15</v>
      </c>
      <c r="J97" s="36">
        <v>23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2.5" x14ac:dyDescent="0.25">
      <c r="A98" s="90" t="s">
        <v>27</v>
      </c>
      <c r="B98" s="3" t="s">
        <v>178</v>
      </c>
      <c r="C98" s="5">
        <f t="shared" si="3"/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2.5" x14ac:dyDescent="0.25">
      <c r="A99" s="90" t="s">
        <v>27</v>
      </c>
      <c r="B99" s="3" t="s">
        <v>89</v>
      </c>
      <c r="C99" s="5">
        <f t="shared" si="3"/>
        <v>7</v>
      </c>
      <c r="D99" s="3"/>
      <c r="E99" s="3">
        <v>1</v>
      </c>
      <c r="F99" s="3"/>
      <c r="G99" s="3">
        <v>6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2.5" x14ac:dyDescent="0.25">
      <c r="A100" s="90" t="s">
        <v>27</v>
      </c>
      <c r="B100" s="3" t="s">
        <v>112</v>
      </c>
      <c r="C100" s="5">
        <f t="shared" si="3"/>
        <v>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2.5" x14ac:dyDescent="0.25">
      <c r="A101" s="90" t="s">
        <v>27</v>
      </c>
      <c r="B101" s="3" t="s">
        <v>113</v>
      </c>
      <c r="C101" s="5">
        <f t="shared" si="3"/>
        <v>0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2.5" x14ac:dyDescent="0.25">
      <c r="A102" s="90" t="s">
        <v>27</v>
      </c>
      <c r="B102" s="3" t="s">
        <v>137</v>
      </c>
      <c r="C102" s="5">
        <f t="shared" si="3"/>
        <v>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1</v>
      </c>
      <c r="T102" s="3"/>
      <c r="U102" s="3"/>
      <c r="V102" s="3"/>
      <c r="W102" s="3"/>
    </row>
    <row r="103" spans="1:23" ht="12.5" x14ac:dyDescent="0.25">
      <c r="A103" s="90" t="s">
        <v>27</v>
      </c>
      <c r="B103" s="3" t="s">
        <v>241</v>
      </c>
      <c r="C103" s="5">
        <f t="shared" si="3"/>
        <v>18</v>
      </c>
      <c r="D103" s="3"/>
      <c r="E103">
        <v>13</v>
      </c>
      <c r="F103" s="3">
        <v>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2.5" x14ac:dyDescent="0.25">
      <c r="A104" s="90" t="s">
        <v>27</v>
      </c>
      <c r="B104" s="3" t="s">
        <v>66</v>
      </c>
      <c r="C104" s="5">
        <f t="shared" si="3"/>
        <v>27</v>
      </c>
      <c r="D104" s="3"/>
      <c r="E104" s="3"/>
      <c r="F104" s="3"/>
      <c r="G104" s="3"/>
      <c r="H104" s="3">
        <v>6</v>
      </c>
      <c r="I104">
        <v>14</v>
      </c>
      <c r="J104" s="3">
        <v>7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2.5" x14ac:dyDescent="0.25">
      <c r="A105" s="57" t="s">
        <v>27</v>
      </c>
      <c r="B105" s="53" t="s">
        <v>52</v>
      </c>
      <c r="C105" s="55">
        <f t="shared" si="3"/>
        <v>93</v>
      </c>
      <c r="D105" s="3"/>
      <c r="E105" s="3"/>
      <c r="F105" s="3"/>
      <c r="G105" s="3">
        <v>1</v>
      </c>
      <c r="H105" s="3">
        <v>22</v>
      </c>
      <c r="I105" s="3">
        <v>42</v>
      </c>
      <c r="J105" s="3">
        <v>27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>
        <v>1</v>
      </c>
      <c r="V105" s="3"/>
      <c r="W105" s="3"/>
    </row>
    <row r="106" spans="1:23" ht="12.5" x14ac:dyDescent="0.25">
      <c r="A106" s="57" t="s">
        <v>27</v>
      </c>
      <c r="B106" s="53" t="s">
        <v>53</v>
      </c>
      <c r="C106" s="55">
        <f t="shared" si="3"/>
        <v>153</v>
      </c>
      <c r="D106" s="3"/>
      <c r="E106" s="3"/>
      <c r="F106" s="3"/>
      <c r="G106" s="3"/>
      <c r="H106" s="3">
        <v>37</v>
      </c>
      <c r="I106" s="3">
        <v>69</v>
      </c>
      <c r="J106" s="3">
        <v>39</v>
      </c>
      <c r="K106" s="3">
        <v>1</v>
      </c>
      <c r="L106" s="3">
        <v>1</v>
      </c>
      <c r="M106" s="3"/>
      <c r="N106" s="3"/>
      <c r="O106" s="3">
        <v>1</v>
      </c>
      <c r="P106" s="3"/>
      <c r="Q106" s="3"/>
      <c r="R106" s="3"/>
      <c r="S106" s="3">
        <v>5</v>
      </c>
      <c r="T106" s="3"/>
      <c r="U106" s="3"/>
      <c r="V106" s="3"/>
      <c r="W106" s="3"/>
    </row>
    <row r="107" spans="1:23" ht="12.5" x14ac:dyDescent="0.25">
      <c r="A107" s="90" t="s">
        <v>27</v>
      </c>
      <c r="B107" s="3" t="s">
        <v>104</v>
      </c>
      <c r="C107" s="5">
        <f t="shared" si="3"/>
        <v>4</v>
      </c>
      <c r="D107" s="3"/>
      <c r="E107" s="3"/>
      <c r="F107" s="3"/>
      <c r="G107" s="3"/>
      <c r="H107" s="3"/>
      <c r="I107" s="3"/>
      <c r="J107" s="3"/>
      <c r="K107" s="3">
        <v>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2.5" x14ac:dyDescent="0.25">
      <c r="A108" s="90" t="s">
        <v>27</v>
      </c>
      <c r="B108" s="3" t="s">
        <v>105</v>
      </c>
      <c r="C108" s="5">
        <f t="shared" si="3"/>
        <v>2</v>
      </c>
      <c r="D108" s="3"/>
      <c r="E108" s="3"/>
      <c r="F108" s="3"/>
      <c r="G108" s="3"/>
      <c r="H108" s="3"/>
      <c r="I108" s="3"/>
      <c r="J108" s="3"/>
      <c r="K108" s="3">
        <v>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2.5" x14ac:dyDescent="0.25">
      <c r="A109" s="90" t="s">
        <v>27</v>
      </c>
      <c r="B109" s="3" t="s">
        <v>98</v>
      </c>
      <c r="C109" s="5">
        <f t="shared" si="3"/>
        <v>19</v>
      </c>
      <c r="D109" s="3"/>
      <c r="E109" s="3"/>
      <c r="F109" s="3"/>
      <c r="G109" s="3"/>
      <c r="H109" s="3"/>
      <c r="I109" s="3"/>
      <c r="J109" s="3"/>
      <c r="K109" s="3"/>
      <c r="L109" s="3">
        <v>19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2.5" x14ac:dyDescent="0.25">
      <c r="A110" s="90" t="s">
        <v>27</v>
      </c>
      <c r="B110" s="3" t="s">
        <v>82</v>
      </c>
      <c r="C110" s="5">
        <f t="shared" si="3"/>
        <v>3</v>
      </c>
      <c r="D110" s="3">
        <v>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2.5" x14ac:dyDescent="0.25">
      <c r="A111" s="90" t="s">
        <v>27</v>
      </c>
      <c r="B111" s="3" t="s">
        <v>63</v>
      </c>
      <c r="C111" s="5">
        <f t="shared" si="3"/>
        <v>5</v>
      </c>
      <c r="D111" s="3">
        <v>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2.5" x14ac:dyDescent="0.25">
      <c r="A112" s="90" t="s">
        <v>27</v>
      </c>
      <c r="B112" s="3" t="s">
        <v>242</v>
      </c>
      <c r="C112" s="5">
        <f t="shared" si="3"/>
        <v>22</v>
      </c>
      <c r="D112" s="3"/>
      <c r="E112" s="3">
        <v>19</v>
      </c>
      <c r="F112" s="3"/>
      <c r="G112" s="3">
        <v>3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2.5" x14ac:dyDescent="0.25">
      <c r="A113" s="90" t="s">
        <v>27</v>
      </c>
      <c r="B113" s="3" t="s">
        <v>243</v>
      </c>
      <c r="C113" s="5">
        <f t="shared" si="3"/>
        <v>4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2</v>
      </c>
      <c r="V113" s="3">
        <v>2</v>
      </c>
      <c r="W113" s="3"/>
    </row>
    <row r="114" spans="1:23" ht="12.5" x14ac:dyDescent="0.25">
      <c r="A114" s="90" t="s">
        <v>27</v>
      </c>
      <c r="B114" s="3" t="s">
        <v>75</v>
      </c>
      <c r="C114" s="5">
        <f t="shared" si="3"/>
        <v>3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v>3</v>
      </c>
      <c r="T114" s="3"/>
      <c r="U114" s="3"/>
      <c r="V114" s="3"/>
      <c r="W114" s="3"/>
    </row>
    <row r="115" spans="1:23" ht="12.5" x14ac:dyDescent="0.25">
      <c r="A115" s="90" t="s">
        <v>27</v>
      </c>
      <c r="B115" s="3" t="s">
        <v>97</v>
      </c>
      <c r="C115" s="5">
        <f t="shared" si="3"/>
        <v>0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2.5" x14ac:dyDescent="0.25">
      <c r="A116" s="90" t="s">
        <v>27</v>
      </c>
      <c r="B116" s="3" t="s">
        <v>37</v>
      </c>
      <c r="C116" s="5">
        <f t="shared" si="3"/>
        <v>3</v>
      </c>
      <c r="D116" s="3"/>
      <c r="E116" s="3">
        <v>2</v>
      </c>
      <c r="F116" s="3"/>
      <c r="G116" s="3">
        <v>1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2.5" x14ac:dyDescent="0.25">
      <c r="A117" s="90" t="s">
        <v>27</v>
      </c>
      <c r="B117" s="3" t="s">
        <v>72</v>
      </c>
      <c r="C117" s="5">
        <f t="shared" si="3"/>
        <v>0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2.5" x14ac:dyDescent="0.25">
      <c r="A118" s="90" t="s">
        <v>27</v>
      </c>
      <c r="B118" s="3" t="s">
        <v>65</v>
      </c>
      <c r="C118" s="5">
        <f t="shared" si="3"/>
        <v>13</v>
      </c>
      <c r="D118" s="3"/>
      <c r="E118" s="3"/>
      <c r="F118" s="3">
        <v>6</v>
      </c>
      <c r="G118" s="3">
        <v>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2.5" x14ac:dyDescent="0.25">
      <c r="A119" s="90" t="s">
        <v>27</v>
      </c>
      <c r="B119" s="3" t="s">
        <v>244</v>
      </c>
      <c r="C119" s="5">
        <f t="shared" si="3"/>
        <v>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2.5" x14ac:dyDescent="0.25">
      <c r="A120" s="90" t="s">
        <v>27</v>
      </c>
      <c r="B120" s="3" t="s">
        <v>245</v>
      </c>
      <c r="C120" s="5">
        <f t="shared" si="3"/>
        <v>1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>
        <v>1</v>
      </c>
      <c r="T120" s="3"/>
      <c r="U120" s="3"/>
      <c r="V120" s="3"/>
      <c r="W120" s="3"/>
    </row>
    <row r="121" spans="1:23" ht="12.5" x14ac:dyDescent="0.25">
      <c r="A121" s="90" t="s">
        <v>27</v>
      </c>
      <c r="B121" s="3" t="s">
        <v>246</v>
      </c>
      <c r="C121" s="5">
        <f t="shared" si="3"/>
        <v>0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2.5" x14ac:dyDescent="0.25">
      <c r="A122" s="90" t="s">
        <v>27</v>
      </c>
      <c r="B122" s="3" t="s">
        <v>247</v>
      </c>
      <c r="C122" s="5">
        <f t="shared" si="3"/>
        <v>0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2.5" x14ac:dyDescent="0.25">
      <c r="A123" s="57" t="s">
        <v>54</v>
      </c>
      <c r="B123" s="53" t="s">
        <v>55</v>
      </c>
      <c r="C123" s="55">
        <f t="shared" si="3"/>
        <v>36</v>
      </c>
      <c r="D123" s="3"/>
      <c r="E123" s="3">
        <v>1</v>
      </c>
      <c r="F123" s="3"/>
      <c r="G123" s="3"/>
      <c r="H123" s="3">
        <v>5</v>
      </c>
      <c r="I123" s="3"/>
      <c r="J123" s="3"/>
      <c r="K123" s="3"/>
      <c r="L123" s="3"/>
      <c r="M123" s="3">
        <v>6</v>
      </c>
      <c r="N123" s="3">
        <v>7</v>
      </c>
      <c r="O123" s="3">
        <v>4</v>
      </c>
      <c r="P123" s="3">
        <v>11</v>
      </c>
      <c r="Q123" s="3"/>
      <c r="R123" s="3"/>
      <c r="S123" s="3"/>
      <c r="T123" s="3"/>
      <c r="U123" s="3">
        <v>2</v>
      </c>
      <c r="V123" s="3"/>
      <c r="W123" s="3"/>
    </row>
    <row r="124" spans="1:23" ht="12.5" x14ac:dyDescent="0.25">
      <c r="A124" s="90" t="s">
        <v>54</v>
      </c>
      <c r="B124" s="3" t="s">
        <v>179</v>
      </c>
      <c r="C124" s="5">
        <f t="shared" si="3"/>
        <v>11</v>
      </c>
      <c r="D124" s="3">
        <v>1</v>
      </c>
      <c r="E124" s="3"/>
      <c r="F124" s="3"/>
      <c r="G124" s="3"/>
      <c r="H124" s="3"/>
      <c r="I124" s="3"/>
      <c r="J124" s="3"/>
      <c r="K124" s="3"/>
      <c r="L124" s="3"/>
      <c r="M124" s="3"/>
      <c r="N124" s="3">
        <v>1</v>
      </c>
      <c r="O124" s="3"/>
      <c r="P124" s="3"/>
      <c r="Q124" s="3">
        <v>2</v>
      </c>
      <c r="R124" s="3">
        <v>1</v>
      </c>
      <c r="S124" s="3"/>
      <c r="T124" s="3"/>
      <c r="U124" s="3">
        <v>4</v>
      </c>
      <c r="V124" s="3">
        <v>2</v>
      </c>
      <c r="W124" s="3"/>
    </row>
    <row r="125" spans="1:23" ht="12.5" x14ac:dyDescent="0.25">
      <c r="A125" s="90" t="s">
        <v>54</v>
      </c>
      <c r="B125" s="3" t="s">
        <v>248</v>
      </c>
      <c r="C125" s="5">
        <f t="shared" si="3"/>
        <v>2</v>
      </c>
      <c r="D125" s="3"/>
      <c r="E125" s="3"/>
      <c r="F125" s="3"/>
      <c r="G125" s="3"/>
      <c r="H125" s="3">
        <v>1</v>
      </c>
      <c r="I125" s="3"/>
      <c r="J125" s="3"/>
      <c r="K125" s="3"/>
      <c r="L125" s="3"/>
      <c r="M125" s="3"/>
      <c r="N125" s="3"/>
      <c r="O125" s="3">
        <v>1</v>
      </c>
      <c r="P125" s="3"/>
      <c r="Q125" s="3"/>
      <c r="R125" s="3"/>
      <c r="S125" s="3"/>
      <c r="T125" s="3"/>
      <c r="U125" s="3"/>
      <c r="V125" s="3"/>
      <c r="W125" s="3"/>
    </row>
    <row r="126" spans="1:23" ht="12.5" x14ac:dyDescent="0.25">
      <c r="A126" s="90" t="s">
        <v>54</v>
      </c>
      <c r="B126" s="3" t="s">
        <v>249</v>
      </c>
      <c r="C126" s="5">
        <f t="shared" si="3"/>
        <v>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>
        <v>1</v>
      </c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2.5" x14ac:dyDescent="0.25">
      <c r="A127" s="90" t="s">
        <v>54</v>
      </c>
      <c r="B127" s="3" t="s">
        <v>250</v>
      </c>
      <c r="C127" s="5">
        <f t="shared" si="3"/>
        <v>2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>
        <v>1</v>
      </c>
      <c r="O127" s="3">
        <v>1</v>
      </c>
      <c r="P127" s="3"/>
      <c r="Q127" s="3"/>
      <c r="R127" s="3"/>
      <c r="S127" s="3"/>
      <c r="T127" s="3"/>
      <c r="U127" s="3"/>
      <c r="V127" s="3"/>
      <c r="W127" s="3"/>
    </row>
    <row r="128" spans="1:23" ht="12.5" x14ac:dyDescent="0.25">
      <c r="A128" s="90" t="s">
        <v>54</v>
      </c>
      <c r="B128" s="3" t="s">
        <v>127</v>
      </c>
      <c r="C128" s="5">
        <f t="shared" si="3"/>
        <v>7</v>
      </c>
      <c r="D128" s="3">
        <v>1</v>
      </c>
      <c r="E128" s="3"/>
      <c r="F128" s="3"/>
      <c r="G128" s="3"/>
      <c r="H128" s="3">
        <v>1</v>
      </c>
      <c r="I128" s="3"/>
      <c r="J128" s="3"/>
      <c r="K128" s="3"/>
      <c r="L128" s="3"/>
      <c r="M128" s="3">
        <v>2</v>
      </c>
      <c r="N128" s="3">
        <v>1</v>
      </c>
      <c r="O128" s="3">
        <v>1</v>
      </c>
      <c r="P128" s="3"/>
      <c r="Q128" s="3"/>
      <c r="R128" s="3">
        <v>1</v>
      </c>
      <c r="S128" s="3"/>
      <c r="T128" s="3"/>
      <c r="U128" s="3"/>
      <c r="V128" s="3"/>
      <c r="W128" s="3"/>
    </row>
    <row r="129" spans="1:23" ht="12.5" x14ac:dyDescent="0.25">
      <c r="A129" s="90" t="s">
        <v>30</v>
      </c>
      <c r="B129" s="3" t="s">
        <v>91</v>
      </c>
      <c r="C129" s="5">
        <f t="shared" si="3"/>
        <v>88</v>
      </c>
      <c r="D129" s="3"/>
      <c r="E129" s="3">
        <v>3</v>
      </c>
      <c r="F129" s="3">
        <v>30</v>
      </c>
      <c r="G129" s="3">
        <v>12</v>
      </c>
      <c r="H129" s="3">
        <v>12</v>
      </c>
      <c r="I129" s="3"/>
      <c r="J129" s="3">
        <v>5</v>
      </c>
      <c r="K129" s="3"/>
      <c r="L129" s="3"/>
      <c r="M129" s="3">
        <v>6</v>
      </c>
      <c r="N129" s="3"/>
      <c r="O129" s="3"/>
      <c r="P129" s="3">
        <v>19</v>
      </c>
      <c r="Q129" s="3"/>
      <c r="R129" s="3"/>
      <c r="S129" s="3">
        <v>1</v>
      </c>
      <c r="T129" s="3"/>
      <c r="U129" s="3"/>
      <c r="V129" s="3"/>
      <c r="W129" s="3"/>
    </row>
    <row r="130" spans="1:23" ht="12.5" x14ac:dyDescent="0.25">
      <c r="A130" s="57" t="s">
        <v>30</v>
      </c>
      <c r="B130" s="53" t="s">
        <v>56</v>
      </c>
      <c r="C130" s="55">
        <f t="shared" si="3"/>
        <v>170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>
        <v>1</v>
      </c>
      <c r="Q130" s="3"/>
      <c r="R130" s="3"/>
      <c r="S130" s="3">
        <v>78</v>
      </c>
      <c r="T130" s="3">
        <v>91</v>
      </c>
      <c r="U130" s="3"/>
      <c r="V130" s="3"/>
      <c r="W130" s="3"/>
    </row>
    <row r="131" spans="1:23" ht="12.5" x14ac:dyDescent="0.25">
      <c r="A131" s="57" t="s">
        <v>30</v>
      </c>
      <c r="B131" s="53" t="s">
        <v>57</v>
      </c>
      <c r="C131" s="55">
        <f t="shared" si="3"/>
        <v>102</v>
      </c>
      <c r="D131" s="3"/>
      <c r="E131" s="3"/>
      <c r="F131" s="3"/>
      <c r="G131" s="3"/>
      <c r="H131" s="3"/>
      <c r="I131" s="3"/>
      <c r="J131" s="3"/>
      <c r="K131" s="3">
        <v>47</v>
      </c>
      <c r="L131" s="3">
        <v>7</v>
      </c>
      <c r="M131" s="3"/>
      <c r="N131" s="3"/>
      <c r="O131" s="3"/>
      <c r="P131" s="3">
        <v>1</v>
      </c>
      <c r="Q131" s="3"/>
      <c r="R131" s="3">
        <v>47</v>
      </c>
      <c r="S131" s="3"/>
      <c r="T131" s="3"/>
      <c r="U131" s="3"/>
      <c r="V131" s="3"/>
      <c r="W131" s="3"/>
    </row>
    <row r="132" spans="1:23" ht="12.5" x14ac:dyDescent="0.25">
      <c r="A132" s="90" t="s">
        <v>30</v>
      </c>
      <c r="B132" s="3" t="s">
        <v>251</v>
      </c>
      <c r="C132" s="5">
        <f t="shared" si="3"/>
        <v>51</v>
      </c>
      <c r="D132" s="3"/>
      <c r="E132" s="3">
        <v>1</v>
      </c>
      <c r="F132" s="3">
        <v>20</v>
      </c>
      <c r="G132" s="3">
        <v>11</v>
      </c>
      <c r="H132" s="3">
        <v>7</v>
      </c>
      <c r="I132" s="3">
        <v>4</v>
      </c>
      <c r="J132" s="3">
        <v>7</v>
      </c>
      <c r="K132" s="3">
        <v>1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2.5" x14ac:dyDescent="0.25">
      <c r="A133" s="90" t="s">
        <v>30</v>
      </c>
      <c r="B133" s="3" t="s">
        <v>252</v>
      </c>
      <c r="C133" s="5">
        <f t="shared" si="3"/>
        <v>75</v>
      </c>
      <c r="D133" s="3"/>
      <c r="E133" s="3"/>
      <c r="F133" s="3"/>
      <c r="G133" s="3"/>
      <c r="H133" s="3"/>
      <c r="I133" s="3"/>
      <c r="J133" s="3"/>
      <c r="K133" s="3">
        <v>54</v>
      </c>
      <c r="L133" s="3">
        <v>9</v>
      </c>
      <c r="M133" s="3"/>
      <c r="N133" s="3"/>
      <c r="O133" s="3"/>
      <c r="P133" s="3">
        <v>1</v>
      </c>
      <c r="Q133" s="3"/>
      <c r="R133" s="3">
        <v>11</v>
      </c>
      <c r="S133" s="3"/>
      <c r="T133" s="3"/>
      <c r="U133" s="3"/>
      <c r="V133" s="3"/>
      <c r="W133" s="3"/>
    </row>
    <row r="134" spans="1:23" ht="12.5" x14ac:dyDescent="0.25">
      <c r="A134" s="90" t="s">
        <v>30</v>
      </c>
      <c r="B134" s="3" t="s">
        <v>253</v>
      </c>
      <c r="C134" s="5">
        <f t="shared" si="3"/>
        <v>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2.5" x14ac:dyDescent="0.25">
      <c r="A135" s="90" t="s">
        <v>30</v>
      </c>
      <c r="B135" s="3" t="s">
        <v>254</v>
      </c>
      <c r="C135" s="5">
        <f t="shared" si="3"/>
        <v>4</v>
      </c>
      <c r="D135" s="3"/>
      <c r="E135" s="3"/>
      <c r="F135" s="3"/>
      <c r="G135" s="3"/>
      <c r="H135" s="3"/>
      <c r="I135" s="3"/>
      <c r="J135" s="3">
        <v>4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2.5" x14ac:dyDescent="0.25">
      <c r="A136" s="90" t="s">
        <v>30</v>
      </c>
      <c r="B136" s="3" t="s">
        <v>255</v>
      </c>
      <c r="C136" s="5">
        <f t="shared" si="3"/>
        <v>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2.5" x14ac:dyDescent="0.25">
      <c r="A137" s="90" t="s">
        <v>30</v>
      </c>
      <c r="B137" s="3" t="s">
        <v>256</v>
      </c>
      <c r="C137" s="5">
        <f t="shared" si="3"/>
        <v>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2.5" x14ac:dyDescent="0.25">
      <c r="A138" s="90" t="s">
        <v>30</v>
      </c>
      <c r="B138" s="3" t="s">
        <v>257</v>
      </c>
      <c r="C138" s="5">
        <f t="shared" si="3"/>
        <v>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2.5" x14ac:dyDescent="0.25">
      <c r="A139" s="90" t="s">
        <v>30</v>
      </c>
      <c r="B139" s="3" t="s">
        <v>258</v>
      </c>
      <c r="C139" s="5">
        <f t="shared" si="3"/>
        <v>5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>
        <v>5</v>
      </c>
      <c r="Q139" s="3"/>
      <c r="R139" s="3"/>
      <c r="S139" s="3"/>
      <c r="T139" s="3"/>
      <c r="U139" s="3"/>
      <c r="V139" s="3"/>
      <c r="W139" s="3"/>
    </row>
    <row r="140" spans="1:23" ht="12.5" x14ac:dyDescent="0.25">
      <c r="A140" s="90" t="s">
        <v>30</v>
      </c>
      <c r="B140" s="3" t="s">
        <v>259</v>
      </c>
      <c r="C140" s="5">
        <f t="shared" si="3"/>
        <v>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2.5" x14ac:dyDescent="0.25">
      <c r="A141" s="90" t="s">
        <v>30</v>
      </c>
      <c r="B141" s="3" t="s">
        <v>133</v>
      </c>
      <c r="C141" s="5">
        <f t="shared" si="3"/>
        <v>7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>
        <v>7</v>
      </c>
      <c r="Q141" s="3"/>
      <c r="R141" s="3"/>
      <c r="S141" s="3"/>
      <c r="T141" s="3"/>
      <c r="U141" s="3"/>
      <c r="V141" s="3"/>
      <c r="W141" s="3"/>
    </row>
    <row r="142" spans="1:23" ht="12.5" x14ac:dyDescent="0.25">
      <c r="A142" s="90" t="s">
        <v>30</v>
      </c>
      <c r="B142" s="3" t="s">
        <v>260</v>
      </c>
      <c r="C142" s="5">
        <f t="shared" si="3"/>
        <v>0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2.5" x14ac:dyDescent="0.25">
      <c r="A143" s="90" t="s">
        <v>32</v>
      </c>
      <c r="B143" s="3" t="s">
        <v>261</v>
      </c>
      <c r="C143" s="5">
        <f t="shared" si="3"/>
        <v>161</v>
      </c>
      <c r="D143" s="3">
        <v>2</v>
      </c>
      <c r="E143" s="3">
        <v>9</v>
      </c>
      <c r="F143" s="3">
        <v>9</v>
      </c>
      <c r="G143" s="3">
        <v>3</v>
      </c>
      <c r="H143" s="3">
        <v>9</v>
      </c>
      <c r="I143" s="3">
        <v>15</v>
      </c>
      <c r="J143" s="3">
        <v>13</v>
      </c>
      <c r="K143" s="3"/>
      <c r="L143" s="3">
        <v>38</v>
      </c>
      <c r="M143" s="3">
        <v>2</v>
      </c>
      <c r="N143" s="3"/>
      <c r="O143" s="3"/>
      <c r="P143" s="3">
        <v>1</v>
      </c>
      <c r="Q143" s="3"/>
      <c r="R143" s="3"/>
      <c r="S143" s="3"/>
      <c r="T143" s="3"/>
      <c r="U143" s="3">
        <v>29</v>
      </c>
      <c r="V143" s="3">
        <v>31</v>
      </c>
      <c r="W143" s="3"/>
    </row>
    <row r="144" spans="1:23" ht="12.5" x14ac:dyDescent="0.25">
      <c r="A144" s="57" t="s">
        <v>32</v>
      </c>
      <c r="B144" s="53" t="s">
        <v>58</v>
      </c>
      <c r="C144" s="55">
        <f t="shared" ref="C144:C170" si="4">SUM(D144:W144)</f>
        <v>193</v>
      </c>
      <c r="D144" s="3"/>
      <c r="E144" s="3"/>
      <c r="F144" s="3">
        <v>4</v>
      </c>
      <c r="G144" s="3">
        <v>2</v>
      </c>
      <c r="H144" s="3">
        <v>4</v>
      </c>
      <c r="I144" s="3">
        <v>2</v>
      </c>
      <c r="J144" s="3">
        <v>3</v>
      </c>
      <c r="K144" s="3">
        <v>30</v>
      </c>
      <c r="L144" s="3">
        <v>72</v>
      </c>
      <c r="M144" s="3">
        <v>53</v>
      </c>
      <c r="N144" s="3"/>
      <c r="O144" s="3">
        <v>19</v>
      </c>
      <c r="P144" s="3">
        <v>4</v>
      </c>
      <c r="Q144" s="3"/>
      <c r="R144" s="3"/>
      <c r="S144" s="3"/>
      <c r="T144" s="3"/>
      <c r="U144" s="3"/>
      <c r="V144" s="3"/>
      <c r="W144" s="3"/>
    </row>
    <row r="145" spans="1:23" ht="12.5" x14ac:dyDescent="0.25">
      <c r="A145" s="90" t="s">
        <v>32</v>
      </c>
      <c r="B145" s="3" t="s">
        <v>262</v>
      </c>
      <c r="C145" s="5">
        <f t="shared" si="4"/>
        <v>42</v>
      </c>
      <c r="D145" s="3"/>
      <c r="E145" s="3"/>
      <c r="F145" s="3"/>
      <c r="G145" s="3"/>
      <c r="H145" s="3">
        <v>17</v>
      </c>
      <c r="I145" s="3">
        <v>9</v>
      </c>
      <c r="J145" s="3">
        <v>12</v>
      </c>
      <c r="K145" s="3">
        <v>1</v>
      </c>
      <c r="L145" s="3">
        <v>2</v>
      </c>
      <c r="M145" s="3"/>
      <c r="N145" s="3"/>
      <c r="O145" s="3"/>
      <c r="P145" s="3">
        <v>1</v>
      </c>
      <c r="Q145" s="3"/>
      <c r="R145" s="3"/>
      <c r="S145" s="3"/>
      <c r="T145" s="3"/>
      <c r="U145" s="3"/>
      <c r="V145" s="3"/>
      <c r="W145" s="3"/>
    </row>
    <row r="146" spans="1:23" ht="12.5" x14ac:dyDescent="0.25">
      <c r="A146" s="57" t="s">
        <v>32</v>
      </c>
      <c r="B146" s="53" t="s">
        <v>59</v>
      </c>
      <c r="C146" s="55">
        <f t="shared" si="4"/>
        <v>167</v>
      </c>
      <c r="D146" s="3"/>
      <c r="E146" s="3">
        <v>3</v>
      </c>
      <c r="F146">
        <v>6</v>
      </c>
      <c r="G146" s="3">
        <v>8</v>
      </c>
      <c r="H146" s="3"/>
      <c r="I146" s="3"/>
      <c r="J146" s="3"/>
      <c r="K146" s="3"/>
      <c r="L146" s="3">
        <v>2</v>
      </c>
      <c r="M146" s="3">
        <v>119</v>
      </c>
      <c r="N146" s="3"/>
      <c r="O146" s="3">
        <v>16</v>
      </c>
      <c r="P146" s="3">
        <v>13</v>
      </c>
      <c r="Q146" s="3"/>
      <c r="R146" s="3"/>
      <c r="S146" s="3"/>
      <c r="T146" s="3"/>
      <c r="U146" s="3"/>
      <c r="V146" s="3"/>
      <c r="W146" s="3"/>
    </row>
    <row r="147" spans="1:23" ht="12.5" x14ac:dyDescent="0.25">
      <c r="A147" s="90" t="s">
        <v>32</v>
      </c>
      <c r="B147" s="3" t="s">
        <v>263</v>
      </c>
      <c r="C147" s="5">
        <f t="shared" si="4"/>
        <v>39</v>
      </c>
      <c r="D147" s="3"/>
      <c r="E147" s="3">
        <v>1</v>
      </c>
      <c r="F147" s="3"/>
      <c r="G147" s="3"/>
      <c r="H147" s="3">
        <v>1</v>
      </c>
      <c r="I147" s="3"/>
      <c r="J147" s="3"/>
      <c r="K147" s="3"/>
      <c r="L147" s="3">
        <v>21</v>
      </c>
      <c r="M147" s="3"/>
      <c r="N147" s="3"/>
      <c r="O147" s="3"/>
      <c r="P147" s="3"/>
      <c r="Q147" s="3"/>
      <c r="R147" s="3">
        <v>16</v>
      </c>
      <c r="S147" s="3"/>
      <c r="T147" s="3"/>
      <c r="U147" s="3"/>
      <c r="V147" s="3"/>
      <c r="W147" s="3"/>
    </row>
    <row r="148" spans="1:23" ht="12.5" x14ac:dyDescent="0.25">
      <c r="A148" s="90" t="s">
        <v>32</v>
      </c>
      <c r="B148" s="3" t="s">
        <v>264</v>
      </c>
      <c r="C148" s="5">
        <f t="shared" si="4"/>
        <v>42</v>
      </c>
      <c r="D148" s="3"/>
      <c r="E148" s="3"/>
      <c r="F148" s="3"/>
      <c r="G148" s="3"/>
      <c r="H148" s="3"/>
      <c r="I148" s="3"/>
      <c r="J148" s="3"/>
      <c r="K148" s="3">
        <v>16</v>
      </c>
      <c r="L148" s="3">
        <v>25</v>
      </c>
      <c r="M148" s="3"/>
      <c r="N148" s="3"/>
      <c r="O148" s="3"/>
      <c r="P148" s="3">
        <v>1</v>
      </c>
      <c r="Q148" s="3"/>
      <c r="R148" s="3"/>
      <c r="S148" s="3"/>
      <c r="T148" s="3"/>
      <c r="U148" s="3"/>
      <c r="V148" s="3"/>
      <c r="W148" s="3"/>
    </row>
    <row r="149" spans="1:23" ht="12.5" x14ac:dyDescent="0.25">
      <c r="A149" s="57" t="s">
        <v>32</v>
      </c>
      <c r="B149" s="53" t="s">
        <v>60</v>
      </c>
      <c r="C149" s="55">
        <f t="shared" si="4"/>
        <v>169</v>
      </c>
      <c r="D149" s="3"/>
      <c r="E149" s="3">
        <v>28</v>
      </c>
      <c r="F149" s="3">
        <v>46</v>
      </c>
      <c r="G149" s="3">
        <v>37</v>
      </c>
      <c r="H149" s="3"/>
      <c r="I149" s="3"/>
      <c r="J149" s="3"/>
      <c r="K149" s="3">
        <v>2</v>
      </c>
      <c r="L149" s="3">
        <v>2</v>
      </c>
      <c r="M149" s="3">
        <v>35</v>
      </c>
      <c r="N149" s="3"/>
      <c r="O149" s="3">
        <v>16</v>
      </c>
      <c r="P149" s="3"/>
      <c r="Q149" s="3"/>
      <c r="R149" s="3"/>
      <c r="S149" s="3"/>
      <c r="T149" s="3"/>
      <c r="U149" s="3">
        <v>3</v>
      </c>
      <c r="V149" s="3"/>
      <c r="W149" s="3"/>
    </row>
    <row r="150" spans="1:23" ht="12.5" x14ac:dyDescent="0.25">
      <c r="A150" s="90" t="s">
        <v>32</v>
      </c>
      <c r="B150" s="3" t="s">
        <v>265</v>
      </c>
      <c r="C150" s="5">
        <f t="shared" si="4"/>
        <v>37</v>
      </c>
      <c r="D150" s="3"/>
      <c r="E150" s="3"/>
      <c r="F150" s="3">
        <v>1</v>
      </c>
      <c r="G150" s="3">
        <v>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>
        <v>20</v>
      </c>
      <c r="V150" s="3">
        <v>15</v>
      </c>
      <c r="W150" s="3"/>
    </row>
    <row r="151" spans="1:23" ht="12.5" x14ac:dyDescent="0.25">
      <c r="A151" s="90" t="s">
        <v>32</v>
      </c>
      <c r="B151" s="3" t="s">
        <v>266</v>
      </c>
      <c r="C151" s="5">
        <f t="shared" si="4"/>
        <v>31</v>
      </c>
      <c r="D151" s="3"/>
      <c r="E151" s="3"/>
      <c r="F151" s="3"/>
      <c r="G151" s="3"/>
      <c r="H151" s="3"/>
      <c r="I151" s="3"/>
      <c r="J151" s="3"/>
      <c r="K151" s="3">
        <v>25</v>
      </c>
      <c r="L151" s="3">
        <v>6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2.5" x14ac:dyDescent="0.25">
      <c r="A152" s="90" t="s">
        <v>32</v>
      </c>
      <c r="B152" s="3" t="s">
        <v>267</v>
      </c>
      <c r="C152" s="5">
        <f t="shared" si="4"/>
        <v>35</v>
      </c>
      <c r="D152" s="3"/>
      <c r="E152" s="3"/>
      <c r="F152" s="3"/>
      <c r="G152" s="3"/>
      <c r="H152" s="3"/>
      <c r="I152" s="3"/>
      <c r="J152" s="3"/>
      <c r="K152" s="3"/>
      <c r="L152" s="3">
        <v>35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2.5" x14ac:dyDescent="0.25">
      <c r="A153" s="90" t="s">
        <v>32</v>
      </c>
      <c r="B153" s="3" t="s">
        <v>268</v>
      </c>
      <c r="C153" s="5">
        <f t="shared" si="4"/>
        <v>33</v>
      </c>
      <c r="D153" s="3"/>
      <c r="E153" s="3"/>
      <c r="F153" s="3"/>
      <c r="G153" s="3"/>
      <c r="H153" s="3">
        <v>1</v>
      </c>
      <c r="I153" s="3"/>
      <c r="J153" s="3"/>
      <c r="K153" s="3">
        <v>1</v>
      </c>
      <c r="L153" s="3">
        <v>31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2.5" x14ac:dyDescent="0.25">
      <c r="A154" s="90" t="s">
        <v>32</v>
      </c>
      <c r="B154" s="3" t="s">
        <v>269</v>
      </c>
      <c r="C154" s="5">
        <f t="shared" si="4"/>
        <v>54</v>
      </c>
      <c r="D154" s="3"/>
      <c r="E154" s="3"/>
      <c r="F154" s="3"/>
      <c r="G154" s="3"/>
      <c r="H154" s="3"/>
      <c r="I154">
        <v>2</v>
      </c>
      <c r="J154" s="3"/>
      <c r="K154" s="3">
        <v>13</v>
      </c>
      <c r="L154" s="3">
        <v>38</v>
      </c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/>
      <c r="W154" s="3"/>
    </row>
    <row r="155" spans="1:23" ht="12.5" x14ac:dyDescent="0.25">
      <c r="A155" s="90" t="s">
        <v>32</v>
      </c>
      <c r="B155" s="3" t="s">
        <v>101</v>
      </c>
      <c r="C155" s="5">
        <f t="shared" si="4"/>
        <v>51</v>
      </c>
      <c r="D155" s="3"/>
      <c r="E155" s="3"/>
      <c r="F155" s="3"/>
      <c r="G155" s="3"/>
      <c r="H155" s="3"/>
      <c r="I155" s="3">
        <v>2</v>
      </c>
      <c r="J155">
        <v>2</v>
      </c>
      <c r="K155" s="3">
        <v>3</v>
      </c>
      <c r="L155" s="3">
        <v>44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2.5" x14ac:dyDescent="0.25">
      <c r="A156" s="90" t="s">
        <v>32</v>
      </c>
      <c r="B156" s="3" t="s">
        <v>270</v>
      </c>
      <c r="C156" s="5">
        <f t="shared" si="4"/>
        <v>0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2.5" x14ac:dyDescent="0.25">
      <c r="A157" s="90" t="s">
        <v>32</v>
      </c>
      <c r="B157" s="3" t="s">
        <v>271</v>
      </c>
      <c r="C157" s="5">
        <f t="shared" si="4"/>
        <v>7</v>
      </c>
      <c r="D157" s="3"/>
      <c r="E157" s="3"/>
      <c r="F157" s="3"/>
      <c r="G157" s="3"/>
      <c r="H157" s="3"/>
      <c r="I157" s="3"/>
      <c r="J157" s="3"/>
      <c r="K157" s="3"/>
      <c r="L157" s="3"/>
      <c r="M157" s="3">
        <v>1</v>
      </c>
      <c r="N157" s="3"/>
      <c r="O157" s="3">
        <v>1</v>
      </c>
      <c r="P157" s="3">
        <v>5</v>
      </c>
      <c r="Q157" s="3"/>
      <c r="R157" s="3"/>
      <c r="S157" s="3"/>
      <c r="T157" s="3"/>
      <c r="U157" s="3"/>
      <c r="V157" s="3"/>
      <c r="W157" s="3"/>
    </row>
    <row r="158" spans="1:23" ht="12.5" x14ac:dyDescent="0.25">
      <c r="A158" s="90" t="s">
        <v>32</v>
      </c>
      <c r="B158" s="3" t="s">
        <v>272</v>
      </c>
      <c r="C158" s="5">
        <f t="shared" si="4"/>
        <v>79</v>
      </c>
      <c r="D158" s="3"/>
      <c r="E158" s="3"/>
      <c r="F158" s="3"/>
      <c r="G158" s="3"/>
      <c r="H158" s="3"/>
      <c r="I158" s="3"/>
      <c r="J158" s="3">
        <v>2</v>
      </c>
      <c r="K158" s="3">
        <v>6</v>
      </c>
      <c r="L158" s="3">
        <v>69</v>
      </c>
      <c r="M158" s="3"/>
      <c r="N158" s="3"/>
      <c r="O158" s="3"/>
      <c r="P158" s="3"/>
      <c r="Q158" s="3"/>
      <c r="R158" s="3">
        <v>1</v>
      </c>
      <c r="S158" s="3"/>
      <c r="T158" s="3"/>
      <c r="U158" s="3">
        <v>1</v>
      </c>
      <c r="V158" s="3"/>
      <c r="W158" s="3"/>
    </row>
    <row r="159" spans="1:23" ht="12.5" x14ac:dyDescent="0.25">
      <c r="A159" s="90" t="s">
        <v>32</v>
      </c>
      <c r="B159" s="3" t="s">
        <v>273</v>
      </c>
      <c r="C159" s="5">
        <f t="shared" si="4"/>
        <v>0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2.5" x14ac:dyDescent="0.25">
      <c r="A160" s="90" t="s">
        <v>32</v>
      </c>
      <c r="B160" s="3" t="s">
        <v>274</v>
      </c>
      <c r="C160" s="5">
        <f t="shared" si="4"/>
        <v>3</v>
      </c>
      <c r="D160" s="3"/>
      <c r="E160" s="3"/>
      <c r="F160" s="3"/>
      <c r="G160" s="3"/>
      <c r="H160" s="3">
        <v>1</v>
      </c>
      <c r="I160" s="3"/>
      <c r="J160" s="3"/>
      <c r="K160" s="3"/>
      <c r="L160" s="3">
        <v>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2.5" x14ac:dyDescent="0.25">
      <c r="A161" s="90" t="s">
        <v>32</v>
      </c>
      <c r="B161" s="3" t="s">
        <v>275</v>
      </c>
      <c r="C161" s="5">
        <f t="shared" si="4"/>
        <v>5</v>
      </c>
      <c r="D161" s="3"/>
      <c r="E161" s="3"/>
      <c r="F161" s="3"/>
      <c r="G161" s="3"/>
      <c r="H161" s="3"/>
      <c r="I161" s="3"/>
      <c r="J161" s="3"/>
      <c r="K161" s="3">
        <v>1</v>
      </c>
      <c r="L161" s="3">
        <v>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2.5" x14ac:dyDescent="0.25">
      <c r="A162" s="90" t="s">
        <v>32</v>
      </c>
      <c r="B162" s="3" t="s">
        <v>276</v>
      </c>
      <c r="C162" s="5">
        <f t="shared" si="4"/>
        <v>0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2.5" x14ac:dyDescent="0.25">
      <c r="A163" s="90" t="s">
        <v>32</v>
      </c>
      <c r="B163" s="3" t="s">
        <v>277</v>
      </c>
      <c r="C163" s="5">
        <f t="shared" si="4"/>
        <v>37</v>
      </c>
      <c r="D163" s="3">
        <v>1</v>
      </c>
      <c r="E163" s="3">
        <v>2</v>
      </c>
      <c r="F163" s="3"/>
      <c r="G163" s="3"/>
      <c r="H163" s="3">
        <v>12</v>
      </c>
      <c r="I163" s="3">
        <v>11</v>
      </c>
      <c r="J163" s="3">
        <v>9</v>
      </c>
      <c r="K163" s="3"/>
      <c r="L163" s="3">
        <v>2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2.5" x14ac:dyDescent="0.25">
      <c r="A164" s="90" t="s">
        <v>32</v>
      </c>
      <c r="B164" s="3" t="s">
        <v>278</v>
      </c>
      <c r="C164" s="5">
        <f t="shared" si="4"/>
        <v>0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2.5" x14ac:dyDescent="0.25">
      <c r="A165" s="90" t="s">
        <v>32</v>
      </c>
      <c r="B165" s="3" t="s">
        <v>279</v>
      </c>
      <c r="C165" s="5">
        <f t="shared" si="4"/>
        <v>0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2.5" x14ac:dyDescent="0.25">
      <c r="A166" s="90" t="s">
        <v>32</v>
      </c>
      <c r="B166" s="3" t="s">
        <v>280</v>
      </c>
      <c r="C166" s="5">
        <f t="shared" si="4"/>
        <v>1</v>
      </c>
      <c r="D166" s="3"/>
      <c r="E166" s="3"/>
      <c r="F166" s="3"/>
      <c r="G166" s="3"/>
      <c r="H166" s="3">
        <v>1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2.5" x14ac:dyDescent="0.25">
      <c r="A167" s="90" t="s">
        <v>32</v>
      </c>
      <c r="B167" s="3" t="s">
        <v>281</v>
      </c>
      <c r="C167" s="5">
        <f t="shared" si="4"/>
        <v>12</v>
      </c>
      <c r="D167" s="3"/>
      <c r="E167" s="3"/>
      <c r="F167" s="3"/>
      <c r="G167" s="3"/>
      <c r="H167" s="3">
        <v>4</v>
      </c>
      <c r="I167" s="3">
        <v>3</v>
      </c>
      <c r="J167" s="3">
        <v>5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2.5" x14ac:dyDescent="0.25">
      <c r="A168" s="90" t="s">
        <v>32</v>
      </c>
      <c r="B168" s="3" t="s">
        <v>282</v>
      </c>
      <c r="C168" s="5">
        <f t="shared" si="4"/>
        <v>8</v>
      </c>
      <c r="D168" s="3"/>
      <c r="E168" s="3"/>
      <c r="F168" s="3"/>
      <c r="G168" s="3"/>
      <c r="H168" s="3">
        <v>6</v>
      </c>
      <c r="I168" s="3"/>
      <c r="J168" s="3">
        <v>1</v>
      </c>
      <c r="K168" s="3"/>
      <c r="L168" s="3">
        <v>1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2.5" x14ac:dyDescent="0.25">
      <c r="A169" s="90" t="s">
        <v>32</v>
      </c>
      <c r="B169" s="3" t="s">
        <v>283</v>
      </c>
      <c r="C169" s="5">
        <f t="shared" si="4"/>
        <v>1</v>
      </c>
      <c r="D169" s="3"/>
      <c r="E169" s="3"/>
      <c r="F169" s="3"/>
      <c r="G169" s="3"/>
      <c r="H169" s="3"/>
      <c r="I169" s="3"/>
      <c r="J169" s="3"/>
      <c r="K169" s="3"/>
      <c r="L169" s="3">
        <v>1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2.5" x14ac:dyDescent="0.25">
      <c r="A170" s="90" t="s">
        <v>32</v>
      </c>
      <c r="B170" s="3" t="s">
        <v>284</v>
      </c>
      <c r="C170" s="5">
        <f t="shared" si="4"/>
        <v>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3" spans="1:23" x14ac:dyDescent="0.3">
      <c r="A173" s="126"/>
      <c r="B173" s="126"/>
    </row>
  </sheetData>
  <mergeCells count="2">
    <mergeCell ref="A1:G1"/>
    <mergeCell ref="A173:B173"/>
  </mergeCells>
  <pageMargins left="0.7" right="0.7" top="0.75" bottom="0.75" header="0.3" footer="0.3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D083-19AC-446B-B95F-B69077219EBF}">
  <sheetPr>
    <pageSetUpPr fitToPage="1"/>
  </sheetPr>
  <dimension ref="A1:W4"/>
  <sheetViews>
    <sheetView tabSelected="1" zoomScaleNormal="100" workbookViewId="0">
      <selection activeCell="B10" sqref="B10"/>
    </sheetView>
  </sheetViews>
  <sheetFormatPr defaultRowHeight="12.5" x14ac:dyDescent="0.25"/>
  <cols>
    <col min="1" max="1" width="19.90625" customWidth="1"/>
    <col min="2" max="2" width="26" bestFit="1" customWidth="1"/>
    <col min="3" max="3" width="11.90625" customWidth="1"/>
    <col min="4" max="4" width="18" bestFit="1" customWidth="1"/>
    <col min="5" max="5" width="12.90625" customWidth="1"/>
    <col min="6" max="6" width="27.90625" bestFit="1" customWidth="1"/>
    <col min="7" max="7" width="28.08984375" bestFit="1" customWidth="1"/>
    <col min="8" max="8" width="22.08984375" bestFit="1" customWidth="1"/>
    <col min="9" max="10" width="22.54296875" bestFit="1" customWidth="1"/>
    <col min="11" max="11" width="24" bestFit="1" customWidth="1"/>
    <col min="12" max="12" width="25" bestFit="1" customWidth="1"/>
    <col min="13" max="13" width="51.453125" bestFit="1" customWidth="1"/>
    <col min="14" max="14" width="60.90625" bestFit="1" customWidth="1"/>
    <col min="15" max="15" width="53.453125" bestFit="1" customWidth="1"/>
    <col min="16" max="16" width="20.90625" bestFit="1" customWidth="1"/>
    <col min="17" max="17" width="24.90625" bestFit="1" customWidth="1"/>
    <col min="18" max="18" width="11.08984375" bestFit="1" customWidth="1"/>
    <col min="19" max="19" width="27.08984375" bestFit="1" customWidth="1"/>
    <col min="20" max="20" width="27.54296875" bestFit="1" customWidth="1"/>
    <col min="21" max="21" width="24.54296875" bestFit="1" customWidth="1"/>
    <col min="22" max="22" width="24.90625" bestFit="1" customWidth="1"/>
    <col min="23" max="23" width="22.08984375" bestFit="1" customWidth="1"/>
  </cols>
  <sheetData>
    <row r="1" spans="1:23" ht="14" x14ac:dyDescent="0.25">
      <c r="A1" s="49" t="s">
        <v>285</v>
      </c>
      <c r="B1" s="49" t="s">
        <v>170</v>
      </c>
      <c r="C1" s="49" t="s">
        <v>148</v>
      </c>
      <c r="D1" s="49" t="s">
        <v>149</v>
      </c>
      <c r="E1" s="49" t="s">
        <v>150</v>
      </c>
      <c r="F1" s="49" t="s">
        <v>151</v>
      </c>
      <c r="G1" s="49" t="s">
        <v>152</v>
      </c>
      <c r="H1" s="49" t="s">
        <v>153</v>
      </c>
      <c r="I1" s="49" t="s">
        <v>154</v>
      </c>
      <c r="J1" s="49" t="s">
        <v>155</v>
      </c>
      <c r="K1" s="49" t="s">
        <v>156</v>
      </c>
      <c r="L1" s="49" t="s">
        <v>157</v>
      </c>
      <c r="M1" s="49" t="s">
        <v>158</v>
      </c>
      <c r="N1" s="49" t="s">
        <v>159</v>
      </c>
      <c r="O1" s="49" t="s">
        <v>160</v>
      </c>
      <c r="P1" s="49" t="s">
        <v>161</v>
      </c>
      <c r="Q1" s="49" t="s">
        <v>162</v>
      </c>
      <c r="R1" s="49" t="s">
        <v>163</v>
      </c>
      <c r="S1" s="49" t="s">
        <v>164</v>
      </c>
      <c r="T1" s="49" t="s">
        <v>165</v>
      </c>
      <c r="U1" s="49" t="s">
        <v>166</v>
      </c>
      <c r="V1" s="49" t="s">
        <v>167</v>
      </c>
      <c r="W1" s="49" t="s">
        <v>168</v>
      </c>
    </row>
    <row r="2" spans="1:23" x14ac:dyDescent="0.25">
      <c r="A2" s="3"/>
      <c r="B2" s="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3" x14ac:dyDescent="0.3">
      <c r="A3" s="53"/>
      <c r="B3" s="52" t="s">
        <v>79</v>
      </c>
      <c r="C3" s="63">
        <f>SUM(D3:W3)</f>
        <v>61</v>
      </c>
      <c r="D3" s="48">
        <v>6</v>
      </c>
      <c r="E3" s="48">
        <v>12</v>
      </c>
      <c r="F3" s="48">
        <v>0</v>
      </c>
      <c r="G3" s="48"/>
      <c r="H3" s="48">
        <v>6</v>
      </c>
      <c r="I3" s="48"/>
      <c r="J3" s="48"/>
      <c r="K3" s="48">
        <v>1</v>
      </c>
      <c r="L3" s="48"/>
      <c r="M3" s="48">
        <v>1</v>
      </c>
      <c r="N3" s="48"/>
      <c r="O3" s="48">
        <v>3</v>
      </c>
      <c r="P3" s="48">
        <v>7</v>
      </c>
      <c r="Q3" s="48">
        <v>11</v>
      </c>
      <c r="R3" s="48">
        <v>6</v>
      </c>
      <c r="S3" s="48"/>
      <c r="T3" s="48"/>
      <c r="U3" s="48">
        <v>8</v>
      </c>
      <c r="V3" s="48"/>
      <c r="W3" s="48"/>
    </row>
    <row r="4" spans="1:23" x14ac:dyDescent="0.25">
      <c r="A4" s="3"/>
      <c r="B4" s="3"/>
      <c r="C4" s="3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verticalDpi="0" r:id="rId1"/>
  <headerFooter>
    <oddHeader>&amp;L&amp;"Arial,Grassetto"UFFICIO AFFARI ISTITUZIONALI
ELEZIONI STUDENTI maggio 2025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DF74-6EC2-4284-8AB9-E73342119595}">
  <sheetPr>
    <tabColor rgb="FFFFC000"/>
  </sheetPr>
  <dimension ref="A1:D25"/>
  <sheetViews>
    <sheetView zoomScaleNormal="100" workbookViewId="0">
      <selection activeCell="B14" sqref="B14"/>
    </sheetView>
  </sheetViews>
  <sheetFormatPr defaultRowHeight="12.5" x14ac:dyDescent="0.25"/>
  <cols>
    <col min="1" max="1" width="50.90625" bestFit="1" customWidth="1"/>
    <col min="2" max="2" width="33.453125" bestFit="1" customWidth="1"/>
    <col min="3" max="3" width="11.90625" bestFit="1" customWidth="1"/>
    <col min="4" max="4" width="19.90625" bestFit="1" customWidth="1"/>
  </cols>
  <sheetData>
    <row r="1" spans="1:4" ht="43.5" customHeight="1" x14ac:dyDescent="0.25">
      <c r="A1" s="137" t="s">
        <v>286</v>
      </c>
      <c r="B1" s="137"/>
      <c r="C1" s="137"/>
      <c r="D1" s="137"/>
    </row>
    <row r="2" spans="1:4" s="23" customFormat="1" ht="15.5" x14ac:dyDescent="0.35">
      <c r="A2" s="30" t="s">
        <v>146</v>
      </c>
      <c r="B2" s="56" t="s">
        <v>287</v>
      </c>
      <c r="C2" s="30" t="s">
        <v>148</v>
      </c>
      <c r="D2" s="30" t="s">
        <v>149</v>
      </c>
    </row>
    <row r="3" spans="1:4" x14ac:dyDescent="0.25">
      <c r="A3" s="31"/>
      <c r="B3" s="31"/>
      <c r="C3" s="31"/>
      <c r="D3" s="31"/>
    </row>
    <row r="4" spans="1:4" ht="13" x14ac:dyDescent="0.3">
      <c r="A4" s="77" t="s">
        <v>118</v>
      </c>
      <c r="B4" s="31">
        <f>C4/48</f>
        <v>0.10416666666666667</v>
      </c>
      <c r="C4" s="31">
        <f>SUM(D4:W4)</f>
        <v>5</v>
      </c>
      <c r="D4" s="31">
        <v>5</v>
      </c>
    </row>
    <row r="5" spans="1:4" ht="13" x14ac:dyDescent="0.3">
      <c r="A5" s="77" t="s">
        <v>61</v>
      </c>
      <c r="B5" s="31">
        <f t="shared" ref="B5:B6" si="0">C5/48</f>
        <v>2.8958333333333335</v>
      </c>
      <c r="C5" s="31">
        <f>SUM(D5:W5)</f>
        <v>139</v>
      </c>
      <c r="D5" s="31">
        <v>139</v>
      </c>
    </row>
    <row r="6" spans="1:4" ht="13" x14ac:dyDescent="0.3">
      <c r="A6" s="77" t="s">
        <v>27</v>
      </c>
      <c r="B6" s="31">
        <f t="shared" si="0"/>
        <v>2.0416666666666665</v>
      </c>
      <c r="C6" s="31">
        <f>SUM(D6:W6)</f>
        <v>98</v>
      </c>
      <c r="D6" s="31">
        <v>98</v>
      </c>
    </row>
    <row r="7" spans="1:4" ht="13" x14ac:dyDescent="0.3">
      <c r="A7" s="77"/>
      <c r="B7" s="3"/>
      <c r="C7" s="47">
        <f>SUM(C4:C6)</f>
        <v>242</v>
      </c>
      <c r="D7" s="3"/>
    </row>
    <row r="8" spans="1:4" ht="13" x14ac:dyDescent="0.3">
      <c r="A8" s="77"/>
      <c r="B8" s="3"/>
      <c r="C8" s="3"/>
      <c r="D8" s="3"/>
    </row>
    <row r="9" spans="1:4" s="23" customFormat="1" ht="15.5" x14ac:dyDescent="0.35">
      <c r="A9" s="30" t="s">
        <v>146</v>
      </c>
      <c r="B9" s="24" t="s">
        <v>170</v>
      </c>
      <c r="C9" s="24" t="s">
        <v>148</v>
      </c>
      <c r="D9" s="24" t="s">
        <v>149</v>
      </c>
    </row>
    <row r="10" spans="1:4" ht="13" x14ac:dyDescent="0.3">
      <c r="A10" s="77"/>
      <c r="B10" s="3"/>
      <c r="C10" s="3"/>
      <c r="D10" s="3"/>
    </row>
    <row r="11" spans="1:4" ht="13" x14ac:dyDescent="0.3">
      <c r="A11" s="77" t="s">
        <v>118</v>
      </c>
      <c r="B11" s="3" t="s">
        <v>213</v>
      </c>
      <c r="C11" s="3"/>
      <c r="D11" s="3"/>
    </row>
    <row r="12" spans="1:4" ht="13" x14ac:dyDescent="0.3">
      <c r="A12" s="77" t="s">
        <v>118</v>
      </c>
      <c r="B12" s="3" t="s">
        <v>221</v>
      </c>
      <c r="C12" s="3"/>
      <c r="D12" s="3"/>
    </row>
    <row r="13" spans="1:4" ht="13" x14ac:dyDescent="0.3">
      <c r="A13" s="52" t="s">
        <v>61</v>
      </c>
      <c r="B13" s="53" t="s">
        <v>62</v>
      </c>
      <c r="C13" s="53"/>
      <c r="D13" s="53">
        <v>41</v>
      </c>
    </row>
    <row r="14" spans="1:4" ht="13" x14ac:dyDescent="0.3">
      <c r="A14" s="52" t="s">
        <v>61</v>
      </c>
      <c r="B14" s="53" t="s">
        <v>80</v>
      </c>
      <c r="C14" s="53"/>
      <c r="D14" s="53">
        <v>21</v>
      </c>
    </row>
    <row r="15" spans="1:4" ht="13" x14ac:dyDescent="0.3">
      <c r="A15" s="77" t="s">
        <v>61</v>
      </c>
      <c r="B15" s="3" t="s">
        <v>288</v>
      </c>
      <c r="C15" s="3"/>
      <c r="D15" s="3">
        <v>15</v>
      </c>
    </row>
    <row r="16" spans="1:4" ht="13" x14ac:dyDescent="0.3">
      <c r="A16" s="77" t="s">
        <v>61</v>
      </c>
      <c r="B16" s="3" t="s">
        <v>289</v>
      </c>
      <c r="C16" s="3"/>
      <c r="D16" s="3">
        <v>18</v>
      </c>
    </row>
    <row r="17" spans="1:4" ht="13" x14ac:dyDescent="0.3">
      <c r="A17" s="52" t="s">
        <v>61</v>
      </c>
      <c r="B17" s="53" t="s">
        <v>81</v>
      </c>
      <c r="C17" s="53"/>
      <c r="D17" s="53">
        <v>25</v>
      </c>
    </row>
    <row r="18" spans="1:4" ht="13" x14ac:dyDescent="0.3">
      <c r="A18" s="77" t="s">
        <v>61</v>
      </c>
      <c r="B18" s="3" t="s">
        <v>290</v>
      </c>
      <c r="C18" s="3"/>
      <c r="D18" s="3">
        <v>6</v>
      </c>
    </row>
    <row r="19" spans="1:4" ht="13" x14ac:dyDescent="0.3">
      <c r="A19" s="52" t="s">
        <v>27</v>
      </c>
      <c r="B19" s="53" t="s">
        <v>63</v>
      </c>
      <c r="C19" s="53"/>
      <c r="D19" s="53">
        <v>60</v>
      </c>
    </row>
    <row r="20" spans="1:4" ht="13" x14ac:dyDescent="0.3">
      <c r="A20" s="52" t="s">
        <v>27</v>
      </c>
      <c r="B20" s="53" t="s">
        <v>82</v>
      </c>
      <c r="C20" s="53"/>
      <c r="D20" s="53">
        <v>43</v>
      </c>
    </row>
    <row r="21" spans="1:4" ht="13" x14ac:dyDescent="0.3">
      <c r="A21" s="77" t="s">
        <v>27</v>
      </c>
      <c r="B21" s="3" t="s">
        <v>291</v>
      </c>
      <c r="C21" s="3"/>
      <c r="D21" s="3">
        <v>14</v>
      </c>
    </row>
    <row r="22" spans="1:4" ht="13" x14ac:dyDescent="0.3">
      <c r="A22" s="77" t="s">
        <v>27</v>
      </c>
      <c r="B22" s="3" t="s">
        <v>292</v>
      </c>
      <c r="C22" s="3"/>
      <c r="D22" s="3">
        <v>1</v>
      </c>
    </row>
    <row r="23" spans="1:4" ht="13" x14ac:dyDescent="0.3">
      <c r="A23" s="77" t="s">
        <v>27</v>
      </c>
      <c r="B23" s="3" t="s">
        <v>293</v>
      </c>
      <c r="C23" s="3"/>
      <c r="D23" s="3">
        <v>3</v>
      </c>
    </row>
    <row r="24" spans="1:4" ht="13" x14ac:dyDescent="0.3">
      <c r="A24" s="77" t="s">
        <v>27</v>
      </c>
      <c r="B24" s="3" t="s">
        <v>294</v>
      </c>
      <c r="C24" s="3"/>
      <c r="D24" s="3">
        <v>2</v>
      </c>
    </row>
    <row r="25" spans="1:4" ht="13" x14ac:dyDescent="0.3">
      <c r="A25" s="1"/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&amp;C&amp;"Arial,Grassetto"UFFICIO AFFARI ISTITUZIONALI
ELEZIONI STUDENTI maggio 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C78F-C03C-4901-BD58-7486788057E8}">
  <sheetPr>
    <tabColor rgb="FFCC99FF"/>
  </sheetPr>
  <dimension ref="A1:D36"/>
  <sheetViews>
    <sheetView topLeftCell="A15" zoomScaleNormal="100" workbookViewId="0">
      <selection activeCell="A38" sqref="A38"/>
    </sheetView>
  </sheetViews>
  <sheetFormatPr defaultRowHeight="13" x14ac:dyDescent="0.3"/>
  <cols>
    <col min="1" max="1" width="37.54296875" style="1" bestFit="1" customWidth="1"/>
    <col min="2" max="2" width="31.54296875" customWidth="1"/>
    <col min="3" max="3" width="11.90625" bestFit="1" customWidth="1"/>
    <col min="4" max="4" width="13.90625" bestFit="1" customWidth="1"/>
  </cols>
  <sheetData>
    <row r="1" spans="1:4" s="34" customFormat="1" ht="53.25" customHeight="1" x14ac:dyDescent="0.25">
      <c r="A1" s="138" t="s">
        <v>295</v>
      </c>
      <c r="B1" s="138"/>
      <c r="C1" s="138"/>
      <c r="D1" s="138"/>
    </row>
    <row r="2" spans="1:4" ht="15.5" x14ac:dyDescent="0.35">
      <c r="A2" s="33" t="s">
        <v>146</v>
      </c>
      <c r="B2" s="33" t="s">
        <v>296</v>
      </c>
      <c r="C2" s="33" t="s">
        <v>148</v>
      </c>
      <c r="D2" s="33" t="s">
        <v>150</v>
      </c>
    </row>
    <row r="3" spans="1:4" x14ac:dyDescent="0.3">
      <c r="A3" s="58"/>
      <c r="B3" s="32"/>
      <c r="C3" s="32"/>
      <c r="D3" s="32"/>
    </row>
    <row r="4" spans="1:4" x14ac:dyDescent="0.3">
      <c r="A4" s="58" t="s">
        <v>25</v>
      </c>
      <c r="B4" s="32">
        <f>C4/69</f>
        <v>0.6811594202898551</v>
      </c>
      <c r="C4" s="32">
        <v>47</v>
      </c>
      <c r="D4" s="32">
        <v>47</v>
      </c>
    </row>
    <row r="5" spans="1:4" x14ac:dyDescent="0.3">
      <c r="A5" s="58" t="s">
        <v>42</v>
      </c>
      <c r="B5" s="32">
        <f t="shared" ref="B5:B7" si="0">C5/69</f>
        <v>0.36231884057971014</v>
      </c>
      <c r="C5" s="32">
        <v>25</v>
      </c>
      <c r="D5" s="32">
        <v>25</v>
      </c>
    </row>
    <row r="6" spans="1:4" x14ac:dyDescent="0.3">
      <c r="A6" s="58" t="s">
        <v>27</v>
      </c>
      <c r="B6" s="32">
        <f t="shared" si="0"/>
        <v>3.4637681159420288</v>
      </c>
      <c r="C6" s="32">
        <v>239</v>
      </c>
      <c r="D6" s="32">
        <v>239</v>
      </c>
    </row>
    <row r="7" spans="1:4" x14ac:dyDescent="0.3">
      <c r="A7" s="58" t="s">
        <v>32</v>
      </c>
      <c r="B7" s="32">
        <f t="shared" si="0"/>
        <v>0.50724637681159424</v>
      </c>
      <c r="C7" s="32">
        <v>35</v>
      </c>
      <c r="D7" s="32">
        <v>35</v>
      </c>
    </row>
    <row r="8" spans="1:4" x14ac:dyDescent="0.3">
      <c r="A8" s="58"/>
      <c r="B8" s="3"/>
      <c r="C8" s="47">
        <f>SUM(C4:C7)</f>
        <v>346</v>
      </c>
      <c r="D8" s="3"/>
    </row>
    <row r="9" spans="1:4" x14ac:dyDescent="0.3">
      <c r="A9" s="58"/>
      <c r="B9" s="3"/>
      <c r="C9" s="3"/>
      <c r="D9" s="3"/>
    </row>
    <row r="10" spans="1:4" ht="15.5" x14ac:dyDescent="0.35">
      <c r="A10" s="33" t="s">
        <v>146</v>
      </c>
      <c r="B10" s="9" t="s">
        <v>170</v>
      </c>
      <c r="C10" s="9" t="s">
        <v>148</v>
      </c>
      <c r="D10" s="9" t="s">
        <v>150</v>
      </c>
    </row>
    <row r="11" spans="1:4" x14ac:dyDescent="0.3">
      <c r="A11" s="58"/>
      <c r="B11" s="3"/>
      <c r="C11" s="3"/>
      <c r="D11" s="3"/>
    </row>
    <row r="12" spans="1:4" x14ac:dyDescent="0.3">
      <c r="A12" s="52" t="s">
        <v>25</v>
      </c>
      <c r="B12" s="53" t="s">
        <v>83</v>
      </c>
      <c r="C12" s="53"/>
      <c r="D12" s="53">
        <v>38</v>
      </c>
    </row>
    <row r="13" spans="1:4" x14ac:dyDescent="0.3">
      <c r="A13" s="58" t="s">
        <v>25</v>
      </c>
      <c r="B13" s="3" t="s">
        <v>297</v>
      </c>
      <c r="C13" s="3"/>
      <c r="D13" s="3"/>
    </row>
    <row r="14" spans="1:4" x14ac:dyDescent="0.3">
      <c r="A14" s="58" t="s">
        <v>25</v>
      </c>
      <c r="B14" s="3" t="s">
        <v>26</v>
      </c>
      <c r="C14" s="3"/>
      <c r="D14" s="3">
        <v>29</v>
      </c>
    </row>
    <row r="15" spans="1:4" x14ac:dyDescent="0.3">
      <c r="A15" s="58" t="s">
        <v>25</v>
      </c>
      <c r="B15" s="3" t="s">
        <v>298</v>
      </c>
      <c r="C15" s="3"/>
      <c r="D15" s="3"/>
    </row>
    <row r="16" spans="1:4" x14ac:dyDescent="0.3">
      <c r="A16" s="58" t="s">
        <v>25</v>
      </c>
      <c r="B16" s="3" t="s">
        <v>299</v>
      </c>
      <c r="C16" s="3"/>
      <c r="D16" s="3"/>
    </row>
    <row r="17" spans="1:4" x14ac:dyDescent="0.3">
      <c r="A17" s="58" t="s">
        <v>25</v>
      </c>
      <c r="B17" s="3" t="s">
        <v>300</v>
      </c>
      <c r="C17" s="3"/>
      <c r="D17" s="3">
        <v>6</v>
      </c>
    </row>
    <row r="18" spans="1:4" x14ac:dyDescent="0.3">
      <c r="A18" s="58" t="s">
        <v>25</v>
      </c>
      <c r="B18" s="3" t="s">
        <v>301</v>
      </c>
      <c r="C18" s="3"/>
      <c r="D18" s="3"/>
    </row>
    <row r="19" spans="1:4" x14ac:dyDescent="0.3">
      <c r="A19" s="58" t="s">
        <v>25</v>
      </c>
      <c r="B19" s="3" t="s">
        <v>302</v>
      </c>
      <c r="C19" s="3"/>
      <c r="D19" s="3"/>
    </row>
    <row r="20" spans="1:4" x14ac:dyDescent="0.3">
      <c r="A20" s="58" t="s">
        <v>25</v>
      </c>
      <c r="B20" s="3" t="s">
        <v>303</v>
      </c>
      <c r="C20" s="3"/>
      <c r="D20" s="3">
        <v>3</v>
      </c>
    </row>
    <row r="21" spans="1:4" x14ac:dyDescent="0.3">
      <c r="A21" s="58" t="s">
        <v>42</v>
      </c>
      <c r="B21" s="3" t="s">
        <v>233</v>
      </c>
      <c r="C21" s="3"/>
      <c r="D21" s="3">
        <v>11</v>
      </c>
    </row>
    <row r="22" spans="1:4" x14ac:dyDescent="0.3">
      <c r="A22" s="58" t="s">
        <v>42</v>
      </c>
      <c r="B22" s="3" t="s">
        <v>237</v>
      </c>
      <c r="C22" s="3"/>
      <c r="D22" s="3"/>
    </row>
    <row r="23" spans="1:4" x14ac:dyDescent="0.3">
      <c r="A23" s="52" t="s">
        <v>27</v>
      </c>
      <c r="B23" s="53" t="s">
        <v>84</v>
      </c>
      <c r="C23" s="53"/>
      <c r="D23" s="53">
        <v>74</v>
      </c>
    </row>
    <row r="24" spans="1:4" x14ac:dyDescent="0.3">
      <c r="A24" s="52" t="s">
        <v>27</v>
      </c>
      <c r="B24" s="53" t="s">
        <v>64</v>
      </c>
      <c r="C24" s="53"/>
      <c r="D24" s="53">
        <v>93</v>
      </c>
    </row>
    <row r="25" spans="1:4" x14ac:dyDescent="0.3">
      <c r="A25" s="58" t="s">
        <v>27</v>
      </c>
      <c r="B25" s="3" t="s">
        <v>304</v>
      </c>
      <c r="C25" s="3"/>
      <c r="D25" s="3">
        <v>33</v>
      </c>
    </row>
    <row r="26" spans="1:4" x14ac:dyDescent="0.3">
      <c r="A26" s="52" t="s">
        <v>27</v>
      </c>
      <c r="B26" s="53" t="s">
        <v>85</v>
      </c>
      <c r="C26" s="53"/>
      <c r="D26" s="53">
        <v>92</v>
      </c>
    </row>
    <row r="27" spans="1:4" x14ac:dyDescent="0.3">
      <c r="A27" s="58" t="s">
        <v>27</v>
      </c>
      <c r="B27" s="3" t="s">
        <v>242</v>
      </c>
      <c r="C27" s="3"/>
      <c r="D27" s="3"/>
    </row>
    <row r="28" spans="1:4" x14ac:dyDescent="0.3">
      <c r="A28" s="58" t="s">
        <v>27</v>
      </c>
      <c r="B28" s="3" t="s">
        <v>305</v>
      </c>
      <c r="C28" s="3"/>
      <c r="D28" s="3">
        <v>20</v>
      </c>
    </row>
    <row r="29" spans="1:4" x14ac:dyDescent="0.3">
      <c r="A29" s="58" t="s">
        <v>27</v>
      </c>
      <c r="B29" s="3" t="s">
        <v>306</v>
      </c>
      <c r="C29" s="3"/>
      <c r="D29" s="3">
        <v>45</v>
      </c>
    </row>
    <row r="30" spans="1:4" x14ac:dyDescent="0.3">
      <c r="A30" s="58" t="s">
        <v>27</v>
      </c>
      <c r="B30" s="3" t="s">
        <v>307</v>
      </c>
      <c r="C30" s="3"/>
      <c r="D30" s="3">
        <v>2</v>
      </c>
    </row>
    <row r="31" spans="1:4" x14ac:dyDescent="0.3">
      <c r="A31" s="58" t="s">
        <v>27</v>
      </c>
      <c r="B31" s="3" t="s">
        <v>308</v>
      </c>
      <c r="C31" s="3"/>
      <c r="D31" s="3">
        <v>1</v>
      </c>
    </row>
    <row r="32" spans="1:4" x14ac:dyDescent="0.3">
      <c r="A32" s="58" t="s">
        <v>27</v>
      </c>
      <c r="B32" s="3" t="s">
        <v>309</v>
      </c>
      <c r="C32" s="3"/>
      <c r="D32" s="3">
        <v>2</v>
      </c>
    </row>
    <row r="33" spans="1:4" x14ac:dyDescent="0.3">
      <c r="A33" s="58" t="s">
        <v>27</v>
      </c>
      <c r="B33" s="3" t="s">
        <v>241</v>
      </c>
      <c r="C33" s="3"/>
      <c r="D33" s="3"/>
    </row>
    <row r="34" spans="1:4" x14ac:dyDescent="0.3">
      <c r="A34" s="58" t="s">
        <v>27</v>
      </c>
      <c r="B34" s="3" t="s">
        <v>310</v>
      </c>
      <c r="C34" s="3"/>
      <c r="D34" s="3">
        <v>1</v>
      </c>
    </row>
    <row r="35" spans="1:4" x14ac:dyDescent="0.3">
      <c r="A35" s="52" t="s">
        <v>32</v>
      </c>
      <c r="B35" s="53" t="s">
        <v>86</v>
      </c>
      <c r="C35" s="53"/>
      <c r="D35" s="53">
        <v>18</v>
      </c>
    </row>
    <row r="36" spans="1:4" x14ac:dyDescent="0.3">
      <c r="A36" s="58" t="s">
        <v>32</v>
      </c>
      <c r="B36" s="3" t="s">
        <v>311</v>
      </c>
      <c r="C36" s="3"/>
      <c r="D36" s="3">
        <v>16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  <headerFooter>
    <oddHeader>&amp;L&amp;"Arial,Grassetto"UFFICIO AFFARI ISTITUZIONALI
ELEZIONI STUDENTI maggio 2025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B14C-9D81-4512-A288-A5AE8D121852}">
  <sheetPr>
    <tabColor rgb="FFCC99FF"/>
    <pageSetUpPr fitToPage="1"/>
  </sheetPr>
  <dimension ref="A1:E62"/>
  <sheetViews>
    <sheetView topLeftCell="A18" workbookViewId="0">
      <selection activeCell="C65" sqref="C65"/>
    </sheetView>
  </sheetViews>
  <sheetFormatPr defaultRowHeight="13" x14ac:dyDescent="0.3"/>
  <cols>
    <col min="1" max="1" width="35.54296875" style="1" customWidth="1"/>
    <col min="2" max="2" width="33.08984375" customWidth="1"/>
    <col min="3" max="3" width="18.90625" customWidth="1"/>
    <col min="4" max="4" width="27.453125" customWidth="1"/>
    <col min="5" max="5" width="28.08984375" customWidth="1"/>
  </cols>
  <sheetData>
    <row r="1" spans="1:5" s="34" customFormat="1" ht="53.25" customHeight="1" x14ac:dyDescent="0.25">
      <c r="A1" s="139" t="s">
        <v>312</v>
      </c>
      <c r="B1" s="139"/>
      <c r="C1" s="139"/>
      <c r="D1" s="139"/>
      <c r="E1" s="140"/>
    </row>
    <row r="2" spans="1:5" ht="15.5" x14ac:dyDescent="0.35">
      <c r="A2" s="58" t="s">
        <v>146</v>
      </c>
      <c r="B2" s="58" t="s">
        <v>313</v>
      </c>
      <c r="C2" s="58" t="s">
        <v>148</v>
      </c>
      <c r="D2" s="33" t="s">
        <v>314</v>
      </c>
      <c r="E2" s="33" t="s">
        <v>315</v>
      </c>
    </row>
    <row r="3" spans="1:5" x14ac:dyDescent="0.3">
      <c r="A3" s="58"/>
      <c r="B3" s="32"/>
      <c r="C3" s="32"/>
      <c r="D3" s="32"/>
      <c r="E3" s="32"/>
    </row>
    <row r="4" spans="1:5" x14ac:dyDescent="0.3">
      <c r="A4" s="58" t="s">
        <v>25</v>
      </c>
      <c r="B4" s="32">
        <f>C4/87</f>
        <v>0.14942528735632185</v>
      </c>
      <c r="C4" s="32">
        <f>SUM(D4:W4)</f>
        <v>13</v>
      </c>
      <c r="D4" s="32">
        <v>4</v>
      </c>
      <c r="E4" s="32">
        <v>9</v>
      </c>
    </row>
    <row r="5" spans="1:5" x14ac:dyDescent="0.3">
      <c r="A5" s="58" t="s">
        <v>42</v>
      </c>
      <c r="B5" s="32">
        <f t="shared" ref="B5:B8" si="0">C5/87</f>
        <v>1.0229885057471264</v>
      </c>
      <c r="C5" s="32">
        <f>SUM(D5:W5)</f>
        <v>89</v>
      </c>
      <c r="D5" s="32">
        <v>32</v>
      </c>
      <c r="E5" s="32">
        <v>57</v>
      </c>
    </row>
    <row r="6" spans="1:5" x14ac:dyDescent="0.3">
      <c r="A6" s="58" t="s">
        <v>27</v>
      </c>
      <c r="B6" s="32">
        <f t="shared" si="0"/>
        <v>3.9540229885057472</v>
      </c>
      <c r="C6" s="32">
        <f>SUM(D6:W6)</f>
        <v>344</v>
      </c>
      <c r="D6" s="32">
        <v>172</v>
      </c>
      <c r="E6" s="32">
        <v>172</v>
      </c>
    </row>
    <row r="7" spans="1:5" x14ac:dyDescent="0.3">
      <c r="A7" s="58" t="s">
        <v>30</v>
      </c>
      <c r="B7" s="32">
        <f t="shared" si="0"/>
        <v>0.67816091954022983</v>
      </c>
      <c r="C7" s="32">
        <f>SUM(D7:W7)</f>
        <v>59</v>
      </c>
      <c r="D7" s="32">
        <v>42</v>
      </c>
      <c r="E7" s="32">
        <v>17</v>
      </c>
    </row>
    <row r="8" spans="1:5" x14ac:dyDescent="0.3">
      <c r="A8" s="58" t="s">
        <v>32</v>
      </c>
      <c r="B8" s="32">
        <f t="shared" si="0"/>
        <v>1.1954022988505748</v>
      </c>
      <c r="C8" s="32">
        <f>SUM(D8:W8)</f>
        <v>104</v>
      </c>
      <c r="D8" s="32">
        <v>62</v>
      </c>
      <c r="E8" s="32">
        <v>42</v>
      </c>
    </row>
    <row r="9" spans="1:5" x14ac:dyDescent="0.3">
      <c r="A9" s="58"/>
      <c r="B9" s="3"/>
      <c r="C9" s="47">
        <f>SUM(C1:C8)</f>
        <v>609</v>
      </c>
      <c r="D9" s="3"/>
      <c r="E9" s="3"/>
    </row>
    <row r="10" spans="1:5" x14ac:dyDescent="0.3">
      <c r="A10" s="58"/>
      <c r="B10" s="3"/>
      <c r="C10" s="3"/>
      <c r="D10" s="3"/>
      <c r="E10" s="3"/>
    </row>
    <row r="11" spans="1:5" ht="15.5" x14ac:dyDescent="0.35">
      <c r="A11" s="33" t="s">
        <v>146</v>
      </c>
      <c r="B11" s="9" t="s">
        <v>170</v>
      </c>
      <c r="C11" s="9" t="s">
        <v>148</v>
      </c>
      <c r="D11" s="9" t="s">
        <v>314</v>
      </c>
      <c r="E11" s="9" t="s">
        <v>315</v>
      </c>
    </row>
    <row r="12" spans="1:5" x14ac:dyDescent="0.3">
      <c r="A12" s="58"/>
      <c r="B12" s="3"/>
      <c r="C12" s="3"/>
      <c r="D12" s="3"/>
      <c r="E12" s="3"/>
    </row>
    <row r="13" spans="1:5" x14ac:dyDescent="0.3">
      <c r="A13" s="58" t="s">
        <v>25</v>
      </c>
      <c r="B13" s="3" t="s">
        <v>316</v>
      </c>
      <c r="C13" s="3">
        <f>SUM(D13:E13)</f>
        <v>1</v>
      </c>
      <c r="D13" s="3"/>
      <c r="E13" s="3">
        <v>1</v>
      </c>
    </row>
    <row r="14" spans="1:5" x14ac:dyDescent="0.3">
      <c r="A14" s="58" t="s">
        <v>25</v>
      </c>
      <c r="B14" s="3" t="s">
        <v>317</v>
      </c>
      <c r="C14" s="3">
        <f t="shared" ref="C14:C59" si="1">SUM(D14:E14)</f>
        <v>5</v>
      </c>
      <c r="D14" s="3">
        <v>1</v>
      </c>
      <c r="E14" s="3">
        <v>4</v>
      </c>
    </row>
    <row r="15" spans="1:5" x14ac:dyDescent="0.3">
      <c r="A15" s="58" t="s">
        <v>25</v>
      </c>
      <c r="B15" s="3" t="s">
        <v>318</v>
      </c>
      <c r="C15" s="3">
        <f t="shared" si="1"/>
        <v>8</v>
      </c>
      <c r="D15" s="3">
        <v>1</v>
      </c>
      <c r="E15" s="3">
        <v>7</v>
      </c>
    </row>
    <row r="16" spans="1:5" x14ac:dyDescent="0.3">
      <c r="A16" s="52" t="s">
        <v>42</v>
      </c>
      <c r="B16" s="53" t="s">
        <v>87</v>
      </c>
      <c r="C16" s="53">
        <f t="shared" si="1"/>
        <v>77</v>
      </c>
      <c r="D16" s="3">
        <v>25</v>
      </c>
      <c r="E16" s="3">
        <v>52</v>
      </c>
    </row>
    <row r="17" spans="1:5" x14ac:dyDescent="0.3">
      <c r="A17" s="58" t="s">
        <v>42</v>
      </c>
      <c r="B17" s="3" t="s">
        <v>229</v>
      </c>
      <c r="C17" s="3">
        <f t="shared" si="1"/>
        <v>75</v>
      </c>
      <c r="D17" s="3">
        <v>25</v>
      </c>
      <c r="E17" s="3">
        <v>50</v>
      </c>
    </row>
    <row r="18" spans="1:5" x14ac:dyDescent="0.3">
      <c r="A18" s="58" t="s">
        <v>42</v>
      </c>
      <c r="B18" s="3" t="s">
        <v>223</v>
      </c>
      <c r="C18" s="3">
        <f t="shared" si="1"/>
        <v>0</v>
      </c>
      <c r="D18" s="3"/>
      <c r="E18" s="3"/>
    </row>
    <row r="19" spans="1:5" x14ac:dyDescent="0.3">
      <c r="A19" s="58" t="s">
        <v>42</v>
      </c>
      <c r="B19" s="3" t="s">
        <v>319</v>
      </c>
      <c r="C19" s="3">
        <f t="shared" si="1"/>
        <v>0</v>
      </c>
      <c r="D19" s="3"/>
      <c r="E19" s="3"/>
    </row>
    <row r="20" spans="1:5" x14ac:dyDescent="0.3">
      <c r="A20" s="58" t="s">
        <v>42</v>
      </c>
      <c r="B20" s="3" t="s">
        <v>320</v>
      </c>
      <c r="C20" s="3">
        <f t="shared" si="1"/>
        <v>0</v>
      </c>
      <c r="D20" s="3"/>
      <c r="E20" s="3"/>
    </row>
    <row r="21" spans="1:5" x14ac:dyDescent="0.3">
      <c r="A21" s="58" t="s">
        <v>42</v>
      </c>
      <c r="B21" s="3" t="s">
        <v>321</v>
      </c>
      <c r="C21" s="3">
        <f t="shared" si="1"/>
        <v>0</v>
      </c>
      <c r="D21" s="3"/>
      <c r="E21" s="3"/>
    </row>
    <row r="22" spans="1:5" x14ac:dyDescent="0.3">
      <c r="A22" s="58" t="s">
        <v>42</v>
      </c>
      <c r="B22" s="3" t="s">
        <v>322</v>
      </c>
      <c r="C22" s="3">
        <f t="shared" si="1"/>
        <v>0</v>
      </c>
      <c r="D22" s="3"/>
      <c r="E22" s="3"/>
    </row>
    <row r="23" spans="1:5" x14ac:dyDescent="0.3">
      <c r="A23" s="58" t="s">
        <v>42</v>
      </c>
      <c r="B23" s="3" t="s">
        <v>323</v>
      </c>
      <c r="C23" s="3">
        <f t="shared" si="1"/>
        <v>0</v>
      </c>
      <c r="D23" s="3"/>
      <c r="E23" s="3"/>
    </row>
    <row r="24" spans="1:5" x14ac:dyDescent="0.3">
      <c r="A24" s="58" t="s">
        <v>42</v>
      </c>
      <c r="B24" s="3" t="s">
        <v>324</v>
      </c>
      <c r="C24" s="3">
        <f t="shared" si="1"/>
        <v>0</v>
      </c>
      <c r="D24" s="3"/>
      <c r="E24" s="3"/>
    </row>
    <row r="25" spans="1:5" x14ac:dyDescent="0.3">
      <c r="A25" s="58" t="s">
        <v>42</v>
      </c>
      <c r="B25" s="3" t="s">
        <v>325</v>
      </c>
      <c r="C25" s="3">
        <f t="shared" si="1"/>
        <v>0</v>
      </c>
      <c r="D25" s="3"/>
      <c r="E25" s="3"/>
    </row>
    <row r="26" spans="1:5" x14ac:dyDescent="0.3">
      <c r="A26" s="58" t="s">
        <v>42</v>
      </c>
      <c r="B26" s="3" t="s">
        <v>326</v>
      </c>
      <c r="C26" s="3">
        <f t="shared" si="1"/>
        <v>0</v>
      </c>
      <c r="D26" s="3"/>
      <c r="E26" s="3"/>
    </row>
    <row r="27" spans="1:5" x14ac:dyDescent="0.3">
      <c r="A27" s="52" t="s">
        <v>27</v>
      </c>
      <c r="B27" s="53" t="s">
        <v>65</v>
      </c>
      <c r="C27" s="53">
        <f t="shared" si="1"/>
        <v>173</v>
      </c>
      <c r="D27" s="3">
        <v>95</v>
      </c>
      <c r="E27" s="3">
        <v>78</v>
      </c>
    </row>
    <row r="28" spans="1:5" x14ac:dyDescent="0.3">
      <c r="A28" s="52" t="s">
        <v>27</v>
      </c>
      <c r="B28" s="53" t="s">
        <v>88</v>
      </c>
      <c r="C28" s="53">
        <f t="shared" si="1"/>
        <v>117</v>
      </c>
      <c r="D28" s="3">
        <v>60</v>
      </c>
      <c r="E28" s="3">
        <v>57</v>
      </c>
    </row>
    <row r="29" spans="1:5" x14ac:dyDescent="0.3">
      <c r="A29" s="52" t="s">
        <v>27</v>
      </c>
      <c r="B29" s="53" t="s">
        <v>89</v>
      </c>
      <c r="C29" s="53">
        <f t="shared" si="1"/>
        <v>83</v>
      </c>
      <c r="D29" s="3">
        <v>42</v>
      </c>
      <c r="E29" s="3">
        <v>41</v>
      </c>
    </row>
    <row r="30" spans="1:5" x14ac:dyDescent="0.3">
      <c r="A30" s="52" t="s">
        <v>27</v>
      </c>
      <c r="B30" s="53" t="s">
        <v>90</v>
      </c>
      <c r="C30" s="53">
        <f t="shared" si="1"/>
        <v>56</v>
      </c>
      <c r="D30" s="3">
        <v>16</v>
      </c>
      <c r="E30" s="3">
        <v>40</v>
      </c>
    </row>
    <row r="31" spans="1:5" x14ac:dyDescent="0.3">
      <c r="A31" s="58" t="s">
        <v>27</v>
      </c>
      <c r="B31" s="3" t="s">
        <v>327</v>
      </c>
      <c r="C31" s="3">
        <f t="shared" si="1"/>
        <v>41</v>
      </c>
      <c r="D31" s="3">
        <v>8</v>
      </c>
      <c r="E31" s="3">
        <v>33</v>
      </c>
    </row>
    <row r="32" spans="1:5" x14ac:dyDescent="0.3">
      <c r="A32" s="58" t="s">
        <v>27</v>
      </c>
      <c r="B32" s="3" t="s">
        <v>328</v>
      </c>
      <c r="C32" s="3">
        <f t="shared" si="1"/>
        <v>0</v>
      </c>
      <c r="D32" s="3"/>
      <c r="E32" s="3"/>
    </row>
    <row r="33" spans="1:5" x14ac:dyDescent="0.3">
      <c r="A33" s="58" t="s">
        <v>27</v>
      </c>
      <c r="B33" s="3" t="s">
        <v>329</v>
      </c>
      <c r="C33" s="3">
        <f t="shared" si="1"/>
        <v>46</v>
      </c>
      <c r="D33" s="3">
        <v>27</v>
      </c>
      <c r="E33" s="3">
        <v>19</v>
      </c>
    </row>
    <row r="34" spans="1:5" x14ac:dyDescent="0.3">
      <c r="A34" s="58" t="s">
        <v>27</v>
      </c>
      <c r="B34" s="3" t="s">
        <v>330</v>
      </c>
      <c r="C34" s="3">
        <f t="shared" si="1"/>
        <v>0</v>
      </c>
      <c r="D34" s="3"/>
      <c r="E34" s="3"/>
    </row>
    <row r="35" spans="1:5" x14ac:dyDescent="0.3">
      <c r="A35" s="58" t="s">
        <v>27</v>
      </c>
      <c r="B35" s="3" t="s">
        <v>51</v>
      </c>
      <c r="C35" s="3">
        <f t="shared" si="1"/>
        <v>1</v>
      </c>
      <c r="D35" s="3"/>
      <c r="E35" s="3">
        <v>1</v>
      </c>
    </row>
    <row r="36" spans="1:5" x14ac:dyDescent="0.3">
      <c r="A36" s="58" t="s">
        <v>27</v>
      </c>
      <c r="B36" s="3" t="s">
        <v>331</v>
      </c>
      <c r="C36" s="3">
        <f t="shared" si="1"/>
        <v>0</v>
      </c>
      <c r="D36" s="3"/>
      <c r="E36" s="3"/>
    </row>
    <row r="37" spans="1:5" x14ac:dyDescent="0.3">
      <c r="A37" s="58" t="s">
        <v>27</v>
      </c>
      <c r="B37" s="3" t="s">
        <v>332</v>
      </c>
      <c r="C37" s="3">
        <f t="shared" si="1"/>
        <v>1</v>
      </c>
      <c r="D37" s="3"/>
      <c r="E37" s="3">
        <v>1</v>
      </c>
    </row>
    <row r="38" spans="1:5" x14ac:dyDescent="0.3">
      <c r="A38" s="58" t="s">
        <v>27</v>
      </c>
      <c r="B38" s="3" t="s">
        <v>333</v>
      </c>
      <c r="C38" s="3">
        <f t="shared" si="1"/>
        <v>3</v>
      </c>
      <c r="D38" s="3"/>
      <c r="E38" s="3">
        <v>3</v>
      </c>
    </row>
    <row r="39" spans="1:5" x14ac:dyDescent="0.3">
      <c r="A39" s="58" t="s">
        <v>27</v>
      </c>
      <c r="B39" s="3" t="s">
        <v>334</v>
      </c>
      <c r="C39" s="3">
        <f t="shared" si="1"/>
        <v>0</v>
      </c>
      <c r="D39" s="3"/>
      <c r="E39" s="3"/>
    </row>
    <row r="40" spans="1:5" x14ac:dyDescent="0.3">
      <c r="A40" s="58" t="s">
        <v>27</v>
      </c>
      <c r="B40" s="3" t="s">
        <v>335</v>
      </c>
      <c r="C40" s="3">
        <f t="shared" si="1"/>
        <v>0</v>
      </c>
      <c r="D40" s="3"/>
      <c r="E40" s="3"/>
    </row>
    <row r="41" spans="1:5" x14ac:dyDescent="0.3">
      <c r="A41" s="58" t="s">
        <v>27</v>
      </c>
      <c r="B41" s="3" t="s">
        <v>37</v>
      </c>
      <c r="C41" s="3">
        <f t="shared" si="1"/>
        <v>0</v>
      </c>
      <c r="D41" s="3"/>
      <c r="E41" s="3"/>
    </row>
    <row r="42" spans="1:5" x14ac:dyDescent="0.3">
      <c r="A42" s="52" t="s">
        <v>30</v>
      </c>
      <c r="B42" s="53" t="s">
        <v>91</v>
      </c>
      <c r="C42" s="53">
        <f t="shared" si="1"/>
        <v>46</v>
      </c>
      <c r="D42" s="3">
        <v>32</v>
      </c>
      <c r="E42" s="3">
        <v>14</v>
      </c>
    </row>
    <row r="43" spans="1:5" x14ac:dyDescent="0.3">
      <c r="A43" s="58" t="s">
        <v>30</v>
      </c>
      <c r="B43" s="3" t="s">
        <v>336</v>
      </c>
      <c r="C43" s="3">
        <f t="shared" si="1"/>
        <v>5</v>
      </c>
      <c r="D43" s="3">
        <v>3</v>
      </c>
      <c r="E43" s="3">
        <v>2</v>
      </c>
    </row>
    <row r="44" spans="1:5" x14ac:dyDescent="0.3">
      <c r="A44" s="58" t="s">
        <v>30</v>
      </c>
      <c r="B44" s="3" t="s">
        <v>337</v>
      </c>
      <c r="C44" s="3">
        <f t="shared" si="1"/>
        <v>0</v>
      </c>
      <c r="D44" s="3"/>
      <c r="E44" s="3"/>
    </row>
    <row r="45" spans="1:5" x14ac:dyDescent="0.3">
      <c r="A45" s="58" t="s">
        <v>30</v>
      </c>
      <c r="B45" s="3" t="s">
        <v>338</v>
      </c>
      <c r="C45" s="3">
        <f t="shared" si="1"/>
        <v>8</v>
      </c>
      <c r="D45" s="3">
        <v>1</v>
      </c>
      <c r="E45" s="3">
        <v>7</v>
      </c>
    </row>
    <row r="46" spans="1:5" x14ac:dyDescent="0.3">
      <c r="A46" s="58" t="s">
        <v>30</v>
      </c>
      <c r="B46" s="3" t="s">
        <v>339</v>
      </c>
      <c r="C46" s="3">
        <f t="shared" si="1"/>
        <v>16</v>
      </c>
      <c r="D46" s="3">
        <v>12</v>
      </c>
      <c r="E46" s="3">
        <v>4</v>
      </c>
    </row>
    <row r="47" spans="1:5" x14ac:dyDescent="0.3">
      <c r="A47" s="58" t="s">
        <v>30</v>
      </c>
      <c r="B47" s="3" t="s">
        <v>340</v>
      </c>
      <c r="C47" s="3">
        <f t="shared" si="1"/>
        <v>0</v>
      </c>
      <c r="D47" s="3"/>
      <c r="E47" s="3"/>
    </row>
    <row r="48" spans="1:5" x14ac:dyDescent="0.3">
      <c r="A48" s="58" t="s">
        <v>30</v>
      </c>
      <c r="B48" s="3" t="s">
        <v>341</v>
      </c>
      <c r="C48" s="3">
        <f t="shared" si="1"/>
        <v>2</v>
      </c>
      <c r="D48" s="3">
        <v>2</v>
      </c>
      <c r="E48" s="3"/>
    </row>
    <row r="49" spans="1:5" x14ac:dyDescent="0.3">
      <c r="A49" s="58" t="s">
        <v>32</v>
      </c>
      <c r="B49" s="3" t="s">
        <v>278</v>
      </c>
      <c r="C49" s="3">
        <f t="shared" si="1"/>
        <v>1</v>
      </c>
      <c r="D49" s="3"/>
      <c r="E49" s="3">
        <v>1</v>
      </c>
    </row>
    <row r="50" spans="1:5" x14ac:dyDescent="0.3">
      <c r="A50" s="52" t="s">
        <v>32</v>
      </c>
      <c r="B50" s="53" t="s">
        <v>92</v>
      </c>
      <c r="C50" s="53">
        <f t="shared" si="1"/>
        <v>88</v>
      </c>
      <c r="D50" s="3">
        <v>54</v>
      </c>
      <c r="E50" s="3">
        <v>34</v>
      </c>
    </row>
    <row r="51" spans="1:5" x14ac:dyDescent="0.3">
      <c r="A51" s="58" t="s">
        <v>32</v>
      </c>
      <c r="B51" s="3" t="s">
        <v>60</v>
      </c>
      <c r="C51" s="3">
        <f t="shared" si="1"/>
        <v>61</v>
      </c>
      <c r="D51" s="3">
        <v>33</v>
      </c>
      <c r="E51" s="3">
        <v>28</v>
      </c>
    </row>
    <row r="52" spans="1:5" x14ac:dyDescent="0.3">
      <c r="A52" s="58" t="s">
        <v>32</v>
      </c>
      <c r="B52" s="3" t="s">
        <v>273</v>
      </c>
      <c r="C52" s="3">
        <f t="shared" si="1"/>
        <v>0</v>
      </c>
      <c r="D52" s="3"/>
      <c r="E52" s="3"/>
    </row>
    <row r="53" spans="1:5" x14ac:dyDescent="0.3">
      <c r="A53" s="58" t="s">
        <v>32</v>
      </c>
      <c r="B53" s="3" t="s">
        <v>342</v>
      </c>
      <c r="C53" s="3">
        <f t="shared" si="1"/>
        <v>0</v>
      </c>
      <c r="D53" s="3"/>
      <c r="E53" s="3"/>
    </row>
    <row r="54" spans="1:5" x14ac:dyDescent="0.3">
      <c r="A54" s="58" t="s">
        <v>32</v>
      </c>
      <c r="B54" s="3" t="s">
        <v>343</v>
      </c>
      <c r="C54" s="3">
        <f t="shared" si="1"/>
        <v>0</v>
      </c>
      <c r="D54" s="3"/>
      <c r="E54" s="3"/>
    </row>
    <row r="55" spans="1:5" x14ac:dyDescent="0.3">
      <c r="A55" s="58" t="s">
        <v>32</v>
      </c>
      <c r="B55" s="3" t="s">
        <v>344</v>
      </c>
      <c r="C55" s="3">
        <f t="shared" si="1"/>
        <v>0</v>
      </c>
      <c r="D55" s="3"/>
      <c r="E55" s="3"/>
    </row>
    <row r="56" spans="1:5" x14ac:dyDescent="0.3">
      <c r="A56" s="58" t="s">
        <v>32</v>
      </c>
      <c r="B56" s="3" t="s">
        <v>345</v>
      </c>
      <c r="C56" s="3">
        <f t="shared" si="1"/>
        <v>0</v>
      </c>
      <c r="D56" s="3"/>
      <c r="E56" s="3"/>
    </row>
    <row r="57" spans="1:5" x14ac:dyDescent="0.3">
      <c r="A57" s="58" t="s">
        <v>32</v>
      </c>
      <c r="B57" s="3" t="s">
        <v>346</v>
      </c>
      <c r="C57" s="3">
        <f t="shared" si="1"/>
        <v>1</v>
      </c>
      <c r="D57" s="3">
        <v>1</v>
      </c>
      <c r="E57" s="3"/>
    </row>
    <row r="58" spans="1:5" x14ac:dyDescent="0.3">
      <c r="A58" s="58" t="s">
        <v>32</v>
      </c>
      <c r="B58" s="3" t="s">
        <v>347</v>
      </c>
      <c r="C58" s="3">
        <f t="shared" si="1"/>
        <v>0</v>
      </c>
      <c r="D58" s="3"/>
      <c r="E58" s="3"/>
    </row>
    <row r="59" spans="1:5" x14ac:dyDescent="0.3">
      <c r="A59" s="58" t="s">
        <v>32</v>
      </c>
      <c r="B59" s="3" t="s">
        <v>348</v>
      </c>
      <c r="C59" s="3">
        <f t="shared" si="1"/>
        <v>2</v>
      </c>
      <c r="D59" s="3">
        <v>2</v>
      </c>
      <c r="E59" s="3"/>
    </row>
    <row r="62" spans="1:5" x14ac:dyDescent="0.3">
      <c r="A62" s="126"/>
      <c r="B62" s="126"/>
    </row>
  </sheetData>
  <mergeCells count="2">
    <mergeCell ref="A1:E1"/>
    <mergeCell ref="A62:B6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20234CCEB3146BB566644C634A926" ma:contentTypeVersion="18" ma:contentTypeDescription="Creare un nuovo documento." ma:contentTypeScope="" ma:versionID="32c8a35b9974e135b7b15f21b78741aa">
  <xsd:schema xmlns:xsd="http://www.w3.org/2001/XMLSchema" xmlns:xs="http://www.w3.org/2001/XMLSchema" xmlns:p="http://schemas.microsoft.com/office/2006/metadata/properties" xmlns:ns2="a07d7c67-1a37-4b3b-bbfd-0fd1bf88aecc" xmlns:ns3="d5b050f9-afcf-4c15-935c-77dbe3c539c7" targetNamespace="http://schemas.microsoft.com/office/2006/metadata/properties" ma:root="true" ma:fieldsID="d5e9cbdc4d0572b6b13833080e874de1" ns2:_="" ns3:_="">
    <xsd:import namespace="a07d7c67-1a37-4b3b-bbfd-0fd1bf88aecc"/>
    <xsd:import namespace="d5b050f9-afcf-4c15-935c-77dbe3c53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d7c67-1a37-4b3b-bbfd-0fd1bf88a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4b7b5d8e-dff7-4066-a657-d577acaf2b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050f9-afcf-4c15-935c-77dbe3c53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84e91a7-08d7-4c3b-86c7-34bf19e27628}" ma:internalName="TaxCatchAll" ma:showField="CatchAllData" ma:web="d5b050f9-afcf-4c15-935c-77dbe3c53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7d7c67-1a37-4b3b-bbfd-0fd1bf88aecc">
      <Terms xmlns="http://schemas.microsoft.com/office/infopath/2007/PartnerControls"/>
    </lcf76f155ced4ddcb4097134ff3c332f>
    <TaxCatchAll xmlns="d5b050f9-afcf-4c15-935c-77dbe3c539c7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8849B0A-B12C-44C3-8F20-D1EEB2AA2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d7c67-1a37-4b3b-bbfd-0fd1bf88aecc"/>
    <ds:schemaRef ds:uri="d5b050f9-afcf-4c15-935c-77dbe3c5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D2A83-49BF-418C-BED7-7DCBC538C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A1289F-9DB9-4E55-A6E6-6F5177862793}">
  <ds:schemaRefs>
    <ds:schemaRef ds:uri="http://schemas.openxmlformats.org/package/2006/metadata/core-properties"/>
    <ds:schemaRef ds:uri="http://schemas.microsoft.com/office/2006/documentManagement/types"/>
    <ds:schemaRef ds:uri="d5b050f9-afcf-4c15-935c-77dbe3c539c7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a07d7c67-1a37-4b3b-bbfd-0fd1bf88aecc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E4591D2-53ED-4FEA-BC23-C42DBCE3950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ELETTI post CEC</vt:lpstr>
      <vt:lpstr>SA</vt:lpstr>
      <vt:lpstr>CdA</vt:lpstr>
      <vt:lpstr>NdV</vt:lpstr>
      <vt:lpstr>CdS</vt:lpstr>
      <vt:lpstr>CdS Dottorandi</vt:lpstr>
      <vt:lpstr>Architettura</vt:lpstr>
      <vt:lpstr>Economia</vt:lpstr>
      <vt:lpstr>Economia Aziendale</vt:lpstr>
      <vt:lpstr>FilCoSpe</vt:lpstr>
      <vt:lpstr>Giurisprudenza</vt:lpstr>
      <vt:lpstr>Ingegneria CITA</vt:lpstr>
      <vt:lpstr>Ingegneria IIEM</vt:lpstr>
      <vt:lpstr>Dip.to Lingue</vt:lpstr>
      <vt:lpstr>Matematica e Fisica</vt:lpstr>
      <vt:lpstr>Scienze</vt:lpstr>
      <vt:lpstr>Sc.Formazione</vt:lpstr>
      <vt:lpstr>Sc.Politiche</vt:lpstr>
      <vt:lpstr>Studi Umanistici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claudia.farina@uniroma3.it</dc:creator>
  <cp:keywords/>
  <dc:description/>
  <cp:lastModifiedBy>Paolo Mattei</cp:lastModifiedBy>
  <cp:revision/>
  <dcterms:created xsi:type="dcterms:W3CDTF">2019-05-21T13:04:34Z</dcterms:created>
  <dcterms:modified xsi:type="dcterms:W3CDTF">2025-10-30T10:39:18Z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0x01010063820234CCEB3146BB566644C634A926</vt:lpwstr>
  </property>
</Properties>
</file>